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810"/>
  <workbookPr autoCompressPictures="0"/>
  <bookViews>
    <workbookView xWindow="-60" yWindow="0" windowWidth="25600" windowHeight="16060"/>
  </bookViews>
  <sheets>
    <sheet name="States" sheetId="1" r:id="rId1"/>
    <sheet name="Territories" sheetId="4" r:id="rId2"/>
    <sheet name="Tribes" sheetId="2" r:id="rId3"/>
    <sheet name="Others" sheetId="12" r:id="rId4"/>
  </sheets>
  <definedNames>
    <definedName name="_xlnm._FilterDatabase" localSheetId="0" hidden="1">States!$A$8:$M$62</definedName>
    <definedName name="_xlnm._FilterDatabase" localSheetId="2" hidden="1">Tribes!$A$8:$N$155</definedName>
    <definedName name="OLE_LINK1" localSheetId="2">Tribes!$B$9</definedName>
    <definedName name="OLE_LINK11" localSheetId="2">Tribes!$B$33</definedName>
    <definedName name="_xlnm.Print_Area" localSheetId="0">States!$A$1:$N$129</definedName>
    <definedName name="_xlnm.Print_Area" localSheetId="2">Tribes!$A$1:$M$168</definedName>
    <definedName name="_xlnm.Print_Titles" localSheetId="2">Tribes!$1:$8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5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C114" i="1"/>
  <c r="A1" i="12"/>
  <c r="A1" i="2"/>
  <c r="A1" i="4"/>
  <c r="A1" i="1"/>
  <c r="M11" i="12"/>
  <c r="M10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9" i="12"/>
  <c r="M9" i="2"/>
  <c r="M10" i="4"/>
  <c r="M11" i="4"/>
  <c r="M12" i="4"/>
  <c r="M13" i="4"/>
  <c r="M9" i="4"/>
  <c r="M61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9" i="1"/>
  <c r="F168" i="2"/>
  <c r="M151" i="2"/>
  <c r="M14" i="4"/>
  <c r="C136" i="1"/>
  <c r="C32" i="12"/>
  <c r="C152" i="2"/>
  <c r="C15" i="4"/>
  <c r="E60" i="1"/>
  <c r="F60" i="1"/>
  <c r="F62" i="1"/>
  <c r="G60" i="1"/>
  <c r="G62" i="1"/>
  <c r="H60" i="1"/>
  <c r="H62" i="1"/>
  <c r="I60" i="1"/>
  <c r="I62" i="1"/>
  <c r="J60" i="1"/>
  <c r="J62" i="1"/>
  <c r="K60" i="1"/>
  <c r="K104" i="1"/>
  <c r="L60" i="1"/>
  <c r="L62" i="1"/>
  <c r="D60" i="1"/>
  <c r="D62" i="1"/>
  <c r="C60" i="1"/>
  <c r="D102" i="1"/>
  <c r="E102" i="1"/>
  <c r="F102" i="1"/>
  <c r="I102" i="1"/>
  <c r="J102" i="1"/>
  <c r="L102" i="1"/>
  <c r="C14" i="4"/>
  <c r="D14" i="4"/>
  <c r="E14" i="4"/>
  <c r="F14" i="4"/>
  <c r="G14" i="4"/>
  <c r="H14" i="4"/>
  <c r="I14" i="4"/>
  <c r="J14" i="4"/>
  <c r="K14" i="4"/>
  <c r="L14" i="4"/>
  <c r="C151" i="2"/>
  <c r="D151" i="2"/>
  <c r="E151" i="2"/>
  <c r="F151" i="2"/>
  <c r="G151" i="2"/>
  <c r="H151" i="2"/>
  <c r="I151" i="2"/>
  <c r="J151" i="2"/>
  <c r="K151" i="2"/>
  <c r="L151" i="2"/>
  <c r="I104" i="1"/>
  <c r="K62" i="1"/>
  <c r="L104" i="1"/>
  <c r="C62" i="1"/>
  <c r="M60" i="1"/>
  <c r="C104" i="1"/>
  <c r="E104" i="1"/>
  <c r="F104" i="1"/>
  <c r="H104" i="1"/>
  <c r="J104" i="1"/>
  <c r="D104" i="1"/>
  <c r="M62" i="1"/>
</calcChain>
</file>

<file path=xl/sharedStrings.xml><?xml version="1.0" encoding="utf-8"?>
<sst xmlns="http://schemas.openxmlformats.org/spreadsheetml/2006/main" count="1192" uniqueCount="324">
  <si>
    <t>FRS</t>
  </si>
  <si>
    <t>SDWIS</t>
  </si>
  <si>
    <t>TRI</t>
  </si>
  <si>
    <t>AQS</t>
  </si>
  <si>
    <t>UIC</t>
  </si>
  <si>
    <t>WQX</t>
  </si>
  <si>
    <t>AK</t>
  </si>
  <si>
    <t>CO</t>
  </si>
  <si>
    <t>CT</t>
  </si>
  <si>
    <t>DE</t>
  </si>
  <si>
    <t>FL</t>
  </si>
  <si>
    <t>GA</t>
  </si>
  <si>
    <t>ID</t>
  </si>
  <si>
    <t>IL</t>
  </si>
  <si>
    <t>MD</t>
  </si>
  <si>
    <t>NC</t>
  </si>
  <si>
    <t>ND</t>
  </si>
  <si>
    <t>NE</t>
  </si>
  <si>
    <t>NH</t>
  </si>
  <si>
    <t>PA</t>
  </si>
  <si>
    <t>RI</t>
  </si>
  <si>
    <t>SD</t>
  </si>
  <si>
    <t>WV</t>
  </si>
  <si>
    <t>WY</t>
  </si>
  <si>
    <t>Cherokee Nation</t>
  </si>
  <si>
    <t>Navajo Nation</t>
  </si>
  <si>
    <t>Northern Mariana Islands</t>
  </si>
  <si>
    <t>Salt River Pima-Maricopa</t>
  </si>
  <si>
    <t>Shoshone-Bannock</t>
  </si>
  <si>
    <t>St. Regis Mohawk</t>
  </si>
  <si>
    <t>Stillaguamish</t>
  </si>
  <si>
    <t>Wind River</t>
  </si>
  <si>
    <t>Yurok</t>
  </si>
  <si>
    <t>Total by Data Flow:</t>
  </si>
  <si>
    <t>Kootenai Tribe of Idaho</t>
  </si>
  <si>
    <t>Monthly</t>
  </si>
  <si>
    <t>Quarterly</t>
  </si>
  <si>
    <t>Yearly</t>
  </si>
  <si>
    <t>Yearly + Updates</t>
  </si>
  <si>
    <t>Episodic</t>
  </si>
  <si>
    <t>Seasonal</t>
  </si>
  <si>
    <t xml:space="preserve">States Total </t>
  </si>
  <si>
    <t>Tribal Total</t>
  </si>
  <si>
    <t>Frequency of Submission</t>
  </si>
  <si>
    <t>Current State Flows</t>
  </si>
  <si>
    <t>% Progress</t>
  </si>
  <si>
    <t>Water</t>
  </si>
  <si>
    <t>Media:</t>
  </si>
  <si>
    <t>Air</t>
  </si>
  <si>
    <t>Waste</t>
  </si>
  <si>
    <t>Multi-Media</t>
  </si>
  <si>
    <t>Strategic Targets</t>
  </si>
  <si>
    <t xml:space="preserve"> </t>
  </si>
  <si>
    <t>Big Valley Band of Pomo</t>
  </si>
  <si>
    <t>ICIS-NPDES</t>
  </si>
  <si>
    <t>Discontinued</t>
  </si>
  <si>
    <t>Guam</t>
  </si>
  <si>
    <t>Puerto Rico</t>
  </si>
  <si>
    <t>Territories Total</t>
  </si>
  <si>
    <t>Hualapai Indian Reservation</t>
  </si>
  <si>
    <t>Samish Indian Tribe</t>
  </si>
  <si>
    <t>Penobscot Indian Nation</t>
  </si>
  <si>
    <t>Confederated Tribes of Umatilla</t>
  </si>
  <si>
    <t>Columbia River Inter-Tribal Fish Commission</t>
  </si>
  <si>
    <t>Snoqualmie Tribe</t>
  </si>
  <si>
    <t>Bad River Band of Lake Superior Chippewa</t>
  </si>
  <si>
    <t>Bois Forte Band of Chippewa</t>
  </si>
  <si>
    <t>Fond du Lac Reservation of Chippewa</t>
  </si>
  <si>
    <t>Hannahville Indian Community</t>
  </si>
  <si>
    <t>St. Croix Chippewa Indians</t>
  </si>
  <si>
    <t>La Jolla Band of Luiseno Mission Indians</t>
  </si>
  <si>
    <t>Walker River Tribe</t>
  </si>
  <si>
    <t>Central Council of Tlingit &amp; Haida Tribes</t>
  </si>
  <si>
    <t>Coeur d'Alene Tribe</t>
  </si>
  <si>
    <t>Confederated Tribes of Warm Springs</t>
  </si>
  <si>
    <t>Nez Perce Tribe</t>
  </si>
  <si>
    <t>Seldovia Village Tribe</t>
  </si>
  <si>
    <t>Shoalwater Bay Tribe of Fort Hall Reservation</t>
  </si>
  <si>
    <t>Tanana Chiefs Conference</t>
  </si>
  <si>
    <t>Pacific NW Pollution Prevention Resouce Cntr</t>
  </si>
  <si>
    <t>Snohomish County (WA) Dept of Publi Works</t>
  </si>
  <si>
    <t>EPA Region 7</t>
  </si>
  <si>
    <t>EPA Region 3</t>
  </si>
  <si>
    <t>EPA Region 4</t>
  </si>
  <si>
    <t>EPA Region 5</t>
  </si>
  <si>
    <t>EPA Region 6</t>
  </si>
  <si>
    <t>Other Partners:</t>
  </si>
  <si>
    <t>U.S. Virgin Islands</t>
  </si>
  <si>
    <t>Northwest Indian Fisheries Commission</t>
  </si>
  <si>
    <t>Enforcement</t>
  </si>
  <si>
    <t>Flow</t>
  </si>
  <si>
    <t>2004/5</t>
  </si>
  <si>
    <t>2005/7</t>
  </si>
  <si>
    <t>2007</t>
  </si>
  <si>
    <t>2003</t>
  </si>
  <si>
    <t>2004/6</t>
  </si>
  <si>
    <t>2004</t>
  </si>
  <si>
    <t>2008/9</t>
  </si>
  <si>
    <t>2007/9</t>
  </si>
  <si>
    <t>2009</t>
  </si>
  <si>
    <t>2007/8</t>
  </si>
  <si>
    <t>2007/8/9</t>
  </si>
  <si>
    <t>2003/5/9</t>
  </si>
  <si>
    <t>2005/9</t>
  </si>
  <si>
    <t xml:space="preserve">Flow </t>
  </si>
  <si>
    <r>
      <t>2007 /</t>
    </r>
    <r>
      <rPr>
        <sz val="10"/>
        <rFont val="Times New Roman"/>
        <family val="1"/>
      </rPr>
      <t xml:space="preserve"> 2009</t>
    </r>
  </si>
  <si>
    <r>
      <t xml:space="preserve">2004 / </t>
    </r>
    <r>
      <rPr>
        <sz val="10"/>
        <color indexed="18"/>
        <rFont val="Times New Roman"/>
        <family val="1"/>
      </rPr>
      <t>2007</t>
    </r>
  </si>
  <si>
    <r>
      <t>2003/4 /</t>
    </r>
    <r>
      <rPr>
        <sz val="10"/>
        <color indexed="18"/>
        <rFont val="Times New Roman"/>
        <family val="1"/>
      </rPr>
      <t xml:space="preserve"> 2005/7</t>
    </r>
  </si>
  <si>
    <r>
      <t>2005 /</t>
    </r>
    <r>
      <rPr>
        <sz val="10"/>
        <rFont val="Times New Roman"/>
        <family val="1"/>
      </rPr>
      <t xml:space="preserve"> 2007</t>
    </r>
  </si>
  <si>
    <t>2002</t>
  </si>
  <si>
    <t>FOR INTERNAL USE ONLY</t>
  </si>
  <si>
    <t>State</t>
  </si>
  <si>
    <t>EN Only</t>
  </si>
  <si>
    <t>EPA Regions</t>
  </si>
  <si>
    <t>Legacy Turn-Off Date:</t>
  </si>
  <si>
    <t>Current Tribal Flows</t>
  </si>
  <si>
    <t>Puyallup Tribe</t>
  </si>
  <si>
    <t>Squaxin Island Tribe</t>
  </si>
  <si>
    <t>Kaw Nation</t>
  </si>
  <si>
    <t>Jamestown S'Klallam Indian Reservation</t>
  </si>
  <si>
    <t>US Army Corps of Engineers</t>
  </si>
  <si>
    <t>Snohomish County (WA) Dept of Public Works</t>
  </si>
  <si>
    <t>ITEP</t>
  </si>
  <si>
    <t>Lakes</t>
  </si>
  <si>
    <t>Environmental Quality Group, Ltd.</t>
  </si>
  <si>
    <t>E.H. Pechan and Associates, Inc.</t>
  </si>
  <si>
    <t>Territory</t>
  </si>
  <si>
    <t>Current Territorial Flows</t>
  </si>
  <si>
    <t>Tribe / Tribal Consortium</t>
  </si>
  <si>
    <t>Current Flows</t>
  </si>
  <si>
    <t>EIS</t>
  </si>
  <si>
    <t>Beach Notification</t>
  </si>
  <si>
    <t>EPA Region 9</t>
  </si>
  <si>
    <t>Health Economics Resource Center</t>
  </si>
  <si>
    <t>netdmr@epa.gov</t>
  </si>
  <si>
    <t>DHA-USA</t>
  </si>
  <si>
    <t>PSC Clean Air</t>
  </si>
  <si>
    <t>algirdas_leksys</t>
  </si>
  <si>
    <t>Legend:</t>
  </si>
  <si>
    <t>= Data flowed in previous years but not flowed during most recent reporting cycle(s)</t>
  </si>
  <si>
    <t>EPA Region 10</t>
  </si>
  <si>
    <t>Minnesota Chippewa</t>
  </si>
  <si>
    <t>Muckleshoot Indian Tribe</t>
  </si>
  <si>
    <t>EPA Region 1</t>
  </si>
  <si>
    <t>EPA Region 8</t>
  </si>
  <si>
    <t>Lower Elwha Tribal Community of the Lower Elwha Reservation</t>
  </si>
  <si>
    <t>MA</t>
  </si>
  <si>
    <t>ME</t>
  </si>
  <si>
    <t>VT</t>
  </si>
  <si>
    <t>NJ</t>
  </si>
  <si>
    <t>NY</t>
  </si>
  <si>
    <t>VA</t>
  </si>
  <si>
    <t>AL</t>
  </si>
  <si>
    <t>KY</t>
  </si>
  <si>
    <t>MS</t>
  </si>
  <si>
    <t>SC</t>
  </si>
  <si>
    <t>TN</t>
  </si>
  <si>
    <t>IN</t>
  </si>
  <si>
    <t>MI</t>
  </si>
  <si>
    <t>MN</t>
  </si>
  <si>
    <t>OH</t>
  </si>
  <si>
    <t>WI</t>
  </si>
  <si>
    <t>AR</t>
  </si>
  <si>
    <t>LA</t>
  </si>
  <si>
    <t>NM</t>
  </si>
  <si>
    <t>OK</t>
  </si>
  <si>
    <t>TX</t>
  </si>
  <si>
    <t>IA</t>
  </si>
  <si>
    <t>KS</t>
  </si>
  <si>
    <t>MO</t>
  </si>
  <si>
    <t>MT</t>
  </si>
  <si>
    <t>UT</t>
  </si>
  <si>
    <t>AZ</t>
  </si>
  <si>
    <t>CA</t>
  </si>
  <si>
    <t>HI</t>
  </si>
  <si>
    <t>NV</t>
  </si>
  <si>
    <t>OR</t>
  </si>
  <si>
    <t>WA</t>
  </si>
  <si>
    <t>Passamaquoddy Tribe of Indians, Indian Township Reservation</t>
  </si>
  <si>
    <t>Poarch Band of Creek Indians</t>
  </si>
  <si>
    <t>Bay Mills Indian Community</t>
  </si>
  <si>
    <t>Oneida Tribe of Indians of Wisconsin</t>
  </si>
  <si>
    <t>Prairie Island Community (MN)</t>
  </si>
  <si>
    <t xml:space="preserve">Lac du Flambeau Band of Lake Superior Chippewa Indians </t>
  </si>
  <si>
    <t>Little River Band of Ottawa Indians</t>
  </si>
  <si>
    <t>Little Traverse Bay Bands of Odawa Indians</t>
  </si>
  <si>
    <t>Lower Sioux Indian Community (MN)</t>
  </si>
  <si>
    <t>MATCH-E-BE-NASH-SHE-WISH BAND OF POTAWATOMI (MI)</t>
  </si>
  <si>
    <t>Forest County Potawatomi Community (Wisconsin)</t>
  </si>
  <si>
    <t>Grand Portage Reservation</t>
  </si>
  <si>
    <t>Ho-Chunk Nation (WI)</t>
  </si>
  <si>
    <t>Saginaw Chippewa Planning Department (MI)</t>
  </si>
  <si>
    <t>Shakopee Mdewakanton (MN)</t>
  </si>
  <si>
    <t>Stockbridge-Munsee Community</t>
  </si>
  <si>
    <t>Eastern Band of Cherokee Indians</t>
  </si>
  <si>
    <t>Citizen Potawatomi Nation</t>
  </si>
  <si>
    <t>Mescalero Apache Tribe</t>
  </si>
  <si>
    <t>Miami Tribe of Oklahoma</t>
  </si>
  <si>
    <t>Otoe Missouria Tribe of Oklahoma</t>
  </si>
  <si>
    <t>Ottawa Tribe of Oklahoma</t>
  </si>
  <si>
    <t>Pawnee Nation Dept of Environmental Conservation and Safety</t>
  </si>
  <si>
    <t>Pueblo of Santa Ana</t>
  </si>
  <si>
    <t>Pueblo of Tesuque Environment Department</t>
  </si>
  <si>
    <t>Quapaw Tribe Environmental Office</t>
  </si>
  <si>
    <t>San Ildefonso Pueblo, NM</t>
  </si>
  <si>
    <t>Tonkawa Tribe of Oklahoma</t>
  </si>
  <si>
    <t>MS Band of Choctaw Indians</t>
  </si>
  <si>
    <t>Kickapoo Tribe in Kansas</t>
  </si>
  <si>
    <t>Ute Mountain Utes Tribe (Colorado)</t>
  </si>
  <si>
    <t>Assiniboine &amp; Sioux Tribes Fort Peck Indian Reservation (MT)</t>
  </si>
  <si>
    <t>Yurok Tribe</t>
  </si>
  <si>
    <t>Cocopah Indian Tribe Environmental Protection Office</t>
  </si>
  <si>
    <t>Dry Creek Rancheria Band of Pomo Indians</t>
  </si>
  <si>
    <t>Hoopa Valley Tribal Environmental Protection Agency</t>
  </si>
  <si>
    <t>Owens Valley Indian Water Commission</t>
  </si>
  <si>
    <t>Pauma Band of Mission Indians</t>
  </si>
  <si>
    <t>Pyramid Lake Paiute Tribe (Nevada)</t>
  </si>
  <si>
    <t>Resighini Rancheria Environmental Protection (California)</t>
  </si>
  <si>
    <t>San Pasqual Band of Diegueno Indians (i.e. San Pasqual Tribe)</t>
  </si>
  <si>
    <t>Santa Ynez Chumash Environmental Office (California)</t>
  </si>
  <si>
    <t>Wiyot Tribe (California)</t>
  </si>
  <si>
    <t>Fort McDowell Yavapai Nation</t>
  </si>
  <si>
    <t>Houlton Band of Maliseet Indians</t>
  </si>
  <si>
    <t>Colville Confederated Tribes (Washington)</t>
  </si>
  <si>
    <t>Confederated Tribes of the Coos, Lower Umpqua and Siuslaw Indians</t>
  </si>
  <si>
    <t>Kalispel Natural Resources Department Tribal (Washington)</t>
  </si>
  <si>
    <t>LummiNation (Washington)</t>
  </si>
  <si>
    <t>Makah Nation</t>
  </si>
  <si>
    <t>Quileute Natural Resources (Washington)</t>
  </si>
  <si>
    <t>Skokomish Indian Tribe</t>
  </si>
  <si>
    <t>Spokane Tribe of Indians (Washington)</t>
  </si>
  <si>
    <t>Confederated Tribes of Grand Ronde (Oregon)</t>
  </si>
  <si>
    <t>Upper Skagit Indian Tribe</t>
  </si>
  <si>
    <t>Wind River Tribe</t>
  </si>
  <si>
    <t>EPA Region</t>
  </si>
  <si>
    <t>American Samoa</t>
  </si>
  <si>
    <t>&lt;-- auto-update date</t>
  </si>
  <si>
    <t>---</t>
  </si>
  <si>
    <t># of Tribes flowing to Exchange Network: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</si>
  <si>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</si>
  <si>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</si>
  <si>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</si>
  <si>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</si>
  <si>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</si>
  <si>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</si>
  <si>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</si>
  <si>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</si>
  <si>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</si>
  <si>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</si>
  <si>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</si>
  <si>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</si>
  <si>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N/A</t>
  </si>
  <si>
    <t>RCRAInfo</t>
  </si>
  <si>
    <t>DC***</t>
  </si>
  <si>
    <t>System Status**:</t>
  </si>
  <si>
    <t>Flows*:</t>
  </si>
  <si>
    <t xml:space="preserve">**System Status indicates the current capacity for EN partners to electronically submit data through the network.  </t>
  </si>
  <si>
    <t xml:space="preserve">***Distict of Columbia data flows not included in State totals and do not affect progress toward strategic targets for each flow. </t>
  </si>
  <si>
    <t>***Flowing for WQX; Expected flows for other nine priority systems to be determined.</t>
  </si>
  <si>
    <t>Penobscot Indian Nation***</t>
  </si>
  <si>
    <t>29 Palms Tribal EPA***</t>
  </si>
  <si>
    <t>White Mountain Apache Tribe Watershed Program***</t>
  </si>
  <si>
    <t>Smith River Rancheria***</t>
  </si>
  <si>
    <r>
      <t>*Italicized data flows (</t>
    </r>
    <r>
      <rPr>
        <i/>
        <sz val="10"/>
        <rFont val="Times New Roman"/>
        <family val="1"/>
      </rPr>
      <t>WQX, FRS, TRI</t>
    </r>
    <r>
      <rPr>
        <sz val="10"/>
        <rFont val="Times New Roman"/>
        <family val="1"/>
      </rPr>
      <t xml:space="preserve">) indicate there are no regulatory requirements to flow data to those systems.  </t>
    </r>
  </si>
  <si>
    <t>EPA Region 2</t>
  </si>
  <si>
    <t>Flandreau Santee Sioux Tribe***</t>
  </si>
  <si>
    <t>Sokaogon Chippewa Community***</t>
  </si>
  <si>
    <t>Eastern Shawnee Tribe of Oklahoma***</t>
  </si>
  <si>
    <t>Kickapoo Tribe of Oklahoma***</t>
  </si>
  <si>
    <t>Aroostook Band of Micmac Indians</t>
  </si>
  <si>
    <t>Bishop Paiute Tribe - Emo</t>
  </si>
  <si>
    <t>Cabazon Band of Cahuilla Mission Indians of Cabazo</t>
  </si>
  <si>
    <t>Confederated Salish and Kootenai</t>
  </si>
  <si>
    <t>Delaware Nation</t>
  </si>
  <si>
    <t>Fort Independence Paiute Tribe</t>
  </si>
  <si>
    <t>Gila River Indian Community</t>
  </si>
  <si>
    <t>Intertribal Council of Michigan</t>
  </si>
  <si>
    <t>Jemez Pueblo, NM</t>
  </si>
  <si>
    <t>La Posta Band of Diegueno Mission</t>
  </si>
  <si>
    <t>Manzanita Band of the Kumeyaay Nation</t>
  </si>
  <si>
    <t>Morongo Band of Mission Indians</t>
  </si>
  <si>
    <t>Northern Cheyenne Tribe</t>
  </si>
  <si>
    <t>Northwestern Band Shosshone</t>
  </si>
  <si>
    <t>Picayune Rancheria</t>
  </si>
  <si>
    <t>Pechanga Band of Luiseno Indians</t>
  </si>
  <si>
    <t>Pala Band of Mission Indians</t>
  </si>
  <si>
    <t>Paiute-Shoshone Indians of Lone Pine Community</t>
  </si>
  <si>
    <t>Southern Ute Indian Tribe</t>
  </si>
  <si>
    <t>Santa Rosa Rancheria Tachi Tribe</t>
  </si>
  <si>
    <t>Swinomish Indians of Swinomish, WA</t>
  </si>
  <si>
    <t>Torres Martinez Desert Cahuilla Indians</t>
  </si>
  <si>
    <t>9/30/2012</t>
  </si>
  <si>
    <t>Wyandotte Nation (Oklahoma)</t>
  </si>
  <si>
    <t>Winnebego Tribe of Nebraska</t>
  </si>
  <si>
    <t>Squamish Tribe</t>
  </si>
  <si>
    <t>Elk Valley Rancheria, California</t>
  </si>
  <si>
    <t xml:space="preserve">Pueblo of Laguna       </t>
  </si>
  <si>
    <t xml:space="preserve">Wampanoag Tribe of Gay Head (Aquinnah) - Massachusetts     </t>
  </si>
  <si>
    <t xml:space="preserve">Red Lake DNR   </t>
  </si>
  <si>
    <t xml:space="preserve">Nooksack Indian Tribe        </t>
  </si>
  <si>
    <t xml:space="preserve">Karuk Tribe  </t>
  </si>
  <si>
    <t xml:space="preserve">Shoshone-Paiute  Tribes (Nevada)     </t>
  </si>
  <si>
    <t xml:space="preserve">Passamaquoddy Tribe at Pleasant Point  </t>
  </si>
  <si>
    <t xml:space="preserve">Quinault Indian Nation      </t>
  </si>
  <si>
    <t xml:space="preserve">Sac and Fox Nation of Missouri in Kansas and Nebraska    </t>
  </si>
  <si>
    <t xml:space="preserve">Seminole Tribe of Florida             </t>
  </si>
  <si>
    <t xml:space="preserve">Lower Brule Sioux Tribe (South Dakota)      </t>
  </si>
  <si>
    <t xml:space="preserve">Chickasaw Nation          </t>
  </si>
  <si>
    <t xml:space="preserve">Three Affiliated Tribes: Mandan, Hidatsa, and Arikara Nation        </t>
  </si>
  <si>
    <t xml:space="preserve">Blackfeet Nation (Montana)     </t>
  </si>
  <si>
    <t xml:space="preserve">Spirit Lake Tribal EPA Programs </t>
  </si>
  <si>
    <t xml:space="preserve">Moapa Band of Paiutes      </t>
  </si>
  <si>
    <t xml:space="preserve">Nisqually Water Quality           </t>
  </si>
  <si>
    <t xml:space="preserve">Muscogee Creek Nation          </t>
  </si>
  <si>
    <t xml:space="preserve">Mille Lacs Band of Chippewa (MN)          </t>
  </si>
  <si>
    <t xml:space="preserve">Sac and Fox Nation     </t>
  </si>
  <si>
    <t xml:space="preserve">Port Gamble S'Klallam Tribe      </t>
  </si>
  <si>
    <t>Choctaw Nation</t>
  </si>
  <si>
    <t>Phase 2</t>
  </si>
  <si>
    <t xml:space="preserve">= The partner is Flowing (a record of at least one transaction for the flow exists within the period defined as current for that flow), </t>
  </si>
  <si>
    <t xml:space="preserve">   or is a Direct User (jurisdiction has indicated an intent to continue using the EPA application as its primary data system (ICIS-NPDES, RCRA), and none of the above conditions apply)</t>
  </si>
  <si>
    <t>= Jurisdiction has indicated in regional outreach or grant commitment that it intends to implement the flow or transition to EN Service Center</t>
  </si>
  <si>
    <t>= The partner is currently not flowing data through the Exchange Network</t>
  </si>
  <si>
    <t>= The partner is Not Delegated (no state agency has primacy for the related program), or is using the Download Method (TRI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</si>
</sst>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i/>
      <sz val="10"/>
      <name val="Times New Roman"/>
      <family val="1"/>
    </font>
    <font>
      <sz val="10"/>
      <color indexed="9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0"/>
      <color indexed="58"/>
      <name val="Times New Roman"/>
      <family val="1"/>
    </font>
    <font>
      <b/>
      <sz val="18"/>
      <name val="Times New Roman"/>
      <family val="1"/>
    </font>
    <font>
      <sz val="10"/>
      <color indexed="18"/>
      <name val="Times New Roman"/>
      <family val="1"/>
    </font>
    <font>
      <sz val="14"/>
      <name val="Times New Roman"/>
      <family val="1"/>
    </font>
    <font>
      <sz val="10"/>
      <color indexed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8"/>
      <color indexed="18"/>
      <name val="Times New Roman"/>
      <family val="1"/>
    </font>
    <font>
      <sz val="8"/>
      <color indexed="9"/>
      <name val="Times New Roman"/>
      <family val="1"/>
    </font>
    <font>
      <sz val="8"/>
      <color indexed="58"/>
      <name val="Times New Roman"/>
      <family val="1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color rgb="FF008000"/>
      <name val="Times New Roman"/>
      <family val="1"/>
    </font>
    <font>
      <sz val="8"/>
      <color rgb="FF008000"/>
      <name val="Times New Roman"/>
      <family val="1"/>
    </font>
    <font>
      <u/>
      <sz val="10"/>
      <color theme="11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25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09">
    <xf numFmtId="0" fontId="0" fillId="0" borderId="0" xfId="0"/>
    <xf numFmtId="0" fontId="2" fillId="0" borderId="0" xfId="0" applyFont="1"/>
    <xf numFmtId="0" fontId="3" fillId="0" borderId="0" xfId="0" applyFont="1"/>
    <xf numFmtId="38" fontId="2" fillId="0" borderId="1" xfId="0" applyNumberFormat="1" applyFont="1" applyBorder="1"/>
    <xf numFmtId="0" fontId="2" fillId="0" borderId="4" xfId="0" applyFont="1" applyBorder="1"/>
    <xf numFmtId="38" fontId="3" fillId="0" borderId="7" xfId="0" applyNumberFormat="1" applyFont="1" applyBorder="1" applyAlignment="1">
      <alignment horizontal="center"/>
    </xf>
    <xf numFmtId="38" fontId="2" fillId="0" borderId="8" xfId="0" applyNumberFormat="1" applyFont="1" applyBorder="1"/>
    <xf numFmtId="38" fontId="2" fillId="0" borderId="9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38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Border="1"/>
    <xf numFmtId="38" fontId="2" fillId="0" borderId="0" xfId="0" applyNumberFormat="1" applyFont="1" applyBorder="1"/>
    <xf numFmtId="38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5" xfId="0" applyNumberFormat="1" applyFont="1" applyBorder="1"/>
    <xf numFmtId="164" fontId="3" fillId="0" borderId="5" xfId="0" applyNumberFormat="1" applyFont="1" applyBorder="1"/>
    <xf numFmtId="0" fontId="3" fillId="0" borderId="0" xfId="0" quotePrefix="1" applyFont="1"/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/>
    <xf numFmtId="0" fontId="3" fillId="0" borderId="12" xfId="0" applyFont="1" applyBorder="1" applyAlignment="1">
      <alignment horizontal="center"/>
    </xf>
    <xf numFmtId="38" fontId="2" fillId="0" borderId="5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3" fillId="0" borderId="8" xfId="0" applyFont="1" applyBorder="1"/>
    <xf numFmtId="0" fontId="2" fillId="0" borderId="1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/>
    <xf numFmtId="38" fontId="2" fillId="0" borderId="9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" xfId="0" applyNumberFormat="1" applyFont="1" applyBorder="1"/>
    <xf numFmtId="38" fontId="3" fillId="0" borderId="0" xfId="0" applyNumberFormat="1" applyFont="1" applyFill="1" applyBorder="1" applyAlignment="1">
      <alignment horizontal="right"/>
    </xf>
    <xf numFmtId="0" fontId="6" fillId="2" borderId="2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38" fontId="6" fillId="2" borderId="7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164" fontId="3" fillId="0" borderId="0" xfId="0" applyNumberFormat="1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2" fillId="0" borderId="0" xfId="0" applyFont="1"/>
    <xf numFmtId="0" fontId="2" fillId="0" borderId="30" xfId="0" applyFont="1" applyBorder="1"/>
    <xf numFmtId="38" fontId="2" fillId="0" borderId="32" xfId="0" applyNumberFormat="1" applyFont="1" applyBorder="1"/>
    <xf numFmtId="164" fontId="3" fillId="0" borderId="32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38" fontId="9" fillId="0" borderId="34" xfId="0" applyNumberFormat="1" applyFont="1" applyFill="1" applyBorder="1" applyAlignment="1">
      <alignment horizontal="center"/>
    </xf>
    <xf numFmtId="0" fontId="2" fillId="0" borderId="38" xfId="0" applyFont="1" applyBorder="1"/>
    <xf numFmtId="38" fontId="6" fillId="0" borderId="7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34" xfId="0" applyFont="1" applyBorder="1"/>
    <xf numFmtId="0" fontId="2" fillId="0" borderId="24" xfId="0" applyFont="1" applyBorder="1"/>
    <xf numFmtId="0" fontId="2" fillId="0" borderId="13" xfId="0" applyFont="1" applyBorder="1"/>
    <xf numFmtId="0" fontId="3" fillId="0" borderId="44" xfId="0" applyFont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38" fontId="2" fillId="0" borderId="26" xfId="0" applyNumberFormat="1" applyFont="1" applyBorder="1"/>
    <xf numFmtId="0" fontId="2" fillId="0" borderId="11" xfId="0" applyFont="1" applyBorder="1"/>
    <xf numFmtId="38" fontId="2" fillId="0" borderId="40" xfId="0" applyNumberFormat="1" applyFont="1" applyBorder="1"/>
    <xf numFmtId="0" fontId="2" fillId="0" borderId="7" xfId="0" applyFont="1" applyBorder="1"/>
    <xf numFmtId="0" fontId="3" fillId="0" borderId="12" xfId="0" applyFont="1" applyBorder="1"/>
    <xf numFmtId="38" fontId="2" fillId="0" borderId="35" xfId="0" applyNumberFormat="1" applyFont="1" applyBorder="1"/>
    <xf numFmtId="38" fontId="2" fillId="0" borderId="11" xfId="0" applyNumberFormat="1" applyFont="1" applyBorder="1"/>
    <xf numFmtId="38" fontId="2" fillId="0" borderId="24" xfId="0" applyNumberFormat="1" applyFont="1" applyBorder="1"/>
    <xf numFmtId="38" fontId="2" fillId="0" borderId="7" xfId="0" applyNumberFormat="1" applyFont="1" applyBorder="1"/>
    <xf numFmtId="38" fontId="2" fillId="0" borderId="13" xfId="0" applyNumberFormat="1" applyFont="1" applyBorder="1"/>
    <xf numFmtId="38" fontId="2" fillId="0" borderId="12" xfId="0" applyNumberFormat="1" applyFont="1" applyBorder="1"/>
    <xf numFmtId="38" fontId="2" fillId="0" borderId="39" xfId="0" applyNumberFormat="1" applyFont="1" applyBorder="1"/>
    <xf numFmtId="38" fontId="2" fillId="0" borderId="2" xfId="0" applyNumberFormat="1" applyFont="1" applyBorder="1"/>
    <xf numFmtId="38" fontId="2" fillId="0" borderId="3" xfId="0" applyNumberFormat="1" applyFont="1" applyBorder="1"/>
    <xf numFmtId="38" fontId="2" fillId="0" borderId="10" xfId="0" applyNumberFormat="1" applyFont="1" applyBorder="1"/>
    <xf numFmtId="0" fontId="2" fillId="0" borderId="46" xfId="0" applyFont="1" applyBorder="1"/>
    <xf numFmtId="0" fontId="2" fillId="0" borderId="47" xfId="0" applyFont="1" applyBorder="1"/>
    <xf numFmtId="0" fontId="6" fillId="2" borderId="28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8" fontId="9" fillId="0" borderId="37" xfId="0" applyNumberFormat="1" applyFont="1" applyFill="1" applyBorder="1" applyAlignment="1">
      <alignment horizontal="center"/>
    </xf>
    <xf numFmtId="38" fontId="9" fillId="0" borderId="7" xfId="0" applyNumberFormat="1" applyFont="1" applyFill="1" applyBorder="1" applyAlignment="1">
      <alignment horizontal="center"/>
    </xf>
    <xf numFmtId="0" fontId="2" fillId="0" borderId="25" xfId="0" applyFont="1" applyBorder="1"/>
    <xf numFmtId="0" fontId="6" fillId="0" borderId="4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39" xfId="0" applyFont="1" applyBorder="1"/>
    <xf numFmtId="38" fontId="2" fillId="0" borderId="49" xfId="0" applyNumberFormat="1" applyFont="1" applyBorder="1"/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38" fontId="2" fillId="0" borderId="52" xfId="0" applyNumberFormat="1" applyFont="1" applyBorder="1"/>
    <xf numFmtId="0" fontId="3" fillId="0" borderId="45" xfId="0" applyFont="1" applyFill="1" applyBorder="1" applyAlignment="1">
      <alignment horizontal="center"/>
    </xf>
    <xf numFmtId="38" fontId="6" fillId="0" borderId="30" xfId="0" applyNumberFormat="1" applyFont="1" applyFill="1" applyBorder="1" applyAlignment="1">
      <alignment horizontal="center"/>
    </xf>
    <xf numFmtId="38" fontId="2" fillId="0" borderId="45" xfId="0" applyNumberFormat="1" applyFont="1" applyBorder="1"/>
    <xf numFmtId="38" fontId="2" fillId="0" borderId="30" xfId="0" applyNumberFormat="1" applyFont="1" applyBorder="1"/>
    <xf numFmtId="1" fontId="6" fillId="2" borderId="7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6" fillId="4" borderId="26" xfId="0" applyNumberFormat="1" applyFont="1" applyFill="1" applyBorder="1" applyAlignment="1">
      <alignment horizontal="center"/>
    </xf>
    <xf numFmtId="1" fontId="6" fillId="4" borderId="26" xfId="0" quotePrefix="1" applyNumberFormat="1" applyFont="1" applyFill="1" applyBorder="1" applyAlignment="1">
      <alignment horizontal="center"/>
    </xf>
    <xf numFmtId="1" fontId="11" fillId="5" borderId="26" xfId="0" applyNumberFormat="1" applyFont="1" applyFill="1" applyBorder="1" applyAlignment="1">
      <alignment horizontal="center"/>
    </xf>
    <xf numFmtId="1" fontId="11" fillId="5" borderId="13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1" fontId="11" fillId="5" borderId="42" xfId="0" applyNumberFormat="1" applyFont="1" applyFill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" fontId="11" fillId="5" borderId="53" xfId="0" applyNumberFormat="1" applyFont="1" applyFill="1" applyBorder="1" applyAlignment="1">
      <alignment horizontal="center"/>
    </xf>
    <xf numFmtId="1" fontId="11" fillId="5" borderId="25" xfId="0" applyNumberFormat="1" applyFont="1" applyFill="1" applyBorder="1" applyAlignment="1">
      <alignment horizontal="center"/>
    </xf>
    <xf numFmtId="1" fontId="11" fillId="5" borderId="26" xfId="0" quotePrefix="1" applyNumberFormat="1" applyFont="1" applyFill="1" applyBorder="1" applyAlignment="1">
      <alignment horizontal="center"/>
    </xf>
    <xf numFmtId="1" fontId="3" fillId="3" borderId="7" xfId="0" quotePrefix="1" applyNumberFormat="1" applyFont="1" applyFill="1" applyBorder="1" applyAlignment="1">
      <alignment horizontal="center"/>
    </xf>
    <xf numFmtId="38" fontId="11" fillId="5" borderId="2" xfId="0" applyNumberFormat="1" applyFont="1" applyFill="1" applyBorder="1" applyAlignment="1">
      <alignment horizontal="center"/>
    </xf>
    <xf numFmtId="38" fontId="11" fillId="5" borderId="48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1" fontId="11" fillId="5" borderId="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quotePrefix="1" applyFont="1" applyFill="1" applyBorder="1" applyAlignment="1">
      <alignment horizontal="center"/>
    </xf>
    <xf numFmtId="38" fontId="11" fillId="5" borderId="25" xfId="0" applyNumberFormat="1" applyFont="1" applyFill="1" applyBorder="1" applyAlignment="1">
      <alignment horizontal="center"/>
    </xf>
    <xf numFmtId="38" fontId="11" fillId="5" borderId="24" xfId="0" applyNumberFormat="1" applyFont="1" applyFill="1" applyBorder="1" applyAlignment="1">
      <alignment horizontal="center"/>
    </xf>
    <xf numFmtId="38" fontId="11" fillId="5" borderId="13" xfId="0" quotePrefix="1" applyNumberFormat="1" applyFont="1" applyFill="1" applyBorder="1" applyAlignment="1">
      <alignment horizontal="center"/>
    </xf>
    <xf numFmtId="1" fontId="3" fillId="3" borderId="11" xfId="0" quotePrefix="1" applyNumberFormat="1" applyFont="1" applyFill="1" applyBorder="1" applyAlignment="1">
      <alignment horizontal="center"/>
    </xf>
    <xf numFmtId="1" fontId="3" fillId="3" borderId="37" xfId="0" quotePrefix="1" applyNumberFormat="1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38" fontId="3" fillId="3" borderId="7" xfId="0" quotePrefix="1" applyNumberFormat="1" applyFont="1" applyFill="1" applyBorder="1" applyAlignment="1">
      <alignment horizontal="center"/>
    </xf>
    <xf numFmtId="38" fontId="9" fillId="6" borderId="37" xfId="0" quotePrefix="1" applyNumberFormat="1" applyFont="1" applyFill="1" applyBorder="1" applyAlignment="1">
      <alignment horizontal="center"/>
    </xf>
    <xf numFmtId="38" fontId="9" fillId="6" borderId="34" xfId="0" quotePrefix="1" applyNumberFormat="1" applyFont="1" applyFill="1" applyBorder="1" applyAlignment="1">
      <alignment horizontal="center"/>
    </xf>
    <xf numFmtId="38" fontId="9" fillId="6" borderId="7" xfId="0" quotePrefix="1" applyNumberFormat="1" applyFont="1" applyFill="1" applyBorder="1" applyAlignment="1">
      <alignment horizontal="center"/>
    </xf>
    <xf numFmtId="1" fontId="6" fillId="4" borderId="7" xfId="0" quotePrefix="1" applyNumberFormat="1" applyFont="1" applyFill="1" applyBorder="1" applyAlignment="1">
      <alignment horizontal="center"/>
    </xf>
    <xf numFmtId="0" fontId="6" fillId="4" borderId="11" xfId="0" quotePrefix="1" applyFont="1" applyFill="1" applyBorder="1" applyAlignment="1">
      <alignment horizontal="center"/>
    </xf>
    <xf numFmtId="0" fontId="6" fillId="4" borderId="24" xfId="0" quotePrefix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1" fontId="11" fillId="5" borderId="40" xfId="0" applyNumberFormat="1" applyFont="1" applyFill="1" applyBorder="1" applyAlignment="1">
      <alignment horizontal="center"/>
    </xf>
    <xf numFmtId="0" fontId="6" fillId="4" borderId="7" xfId="0" quotePrefix="1" applyFont="1" applyFill="1" applyBorder="1" applyAlignment="1">
      <alignment horizontal="center"/>
    </xf>
    <xf numFmtId="38" fontId="6" fillId="4" borderId="34" xfId="0" quotePrefix="1" applyNumberFormat="1" applyFont="1" applyFill="1" applyBorder="1" applyAlignment="1">
      <alignment horizontal="center"/>
    </xf>
    <xf numFmtId="38" fontId="6" fillId="4" borderId="7" xfId="0" quotePrefix="1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2" fillId="0" borderId="53" xfId="0" applyFont="1" applyBorder="1" applyAlignment="1"/>
    <xf numFmtId="0" fontId="2" fillId="0" borderId="25" xfId="0" applyFont="1" applyBorder="1" applyAlignment="1"/>
    <xf numFmtId="0" fontId="2" fillId="0" borderId="14" xfId="0" applyFont="1" applyBorder="1" applyAlignment="1"/>
    <xf numFmtId="0" fontId="2" fillId="0" borderId="48" xfId="0" applyFont="1" applyBorder="1" applyAlignment="1"/>
    <xf numFmtId="1" fontId="13" fillId="7" borderId="26" xfId="0" applyNumberFormat="1" applyFont="1" applyFill="1" applyBorder="1" applyAlignment="1">
      <alignment horizontal="center"/>
    </xf>
    <xf numFmtId="1" fontId="13" fillId="7" borderId="13" xfId="0" applyNumberFormat="1" applyFont="1" applyFill="1" applyBorder="1" applyAlignment="1">
      <alignment horizontal="center"/>
    </xf>
    <xf numFmtId="1" fontId="6" fillId="8" borderId="13" xfId="0" applyNumberFormat="1" applyFont="1" applyFill="1" applyBorder="1" applyAlignment="1">
      <alignment horizontal="center"/>
    </xf>
    <xf numFmtId="1" fontId="6" fillId="8" borderId="7" xfId="0" applyNumberFormat="1" applyFont="1" applyFill="1" applyBorder="1" applyAlignment="1">
      <alignment horizontal="center"/>
    </xf>
    <xf numFmtId="1" fontId="6" fillId="8" borderId="26" xfId="0" applyNumberFormat="1" applyFont="1" applyFill="1" applyBorder="1" applyAlignment="1">
      <alignment horizontal="center"/>
    </xf>
    <xf numFmtId="1" fontId="13" fillId="7" borderId="7" xfId="0" applyNumberFormat="1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38" fontId="2" fillId="0" borderId="31" xfId="0" applyNumberFormat="1" applyFont="1" applyBorder="1"/>
    <xf numFmtId="0" fontId="2" fillId="0" borderId="26" xfId="0" applyFont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8" fontId="3" fillId="0" borderId="3" xfId="0" applyNumberFormat="1" applyFont="1" applyFill="1" applyBorder="1" applyAlignment="1">
      <alignment horizontal="right"/>
    </xf>
    <xf numFmtId="38" fontId="3" fillId="0" borderId="10" xfId="0" applyNumberFormat="1" applyFont="1" applyFill="1" applyBorder="1" applyAlignment="1">
      <alignment horizontal="right"/>
    </xf>
    <xf numFmtId="0" fontId="2" fillId="0" borderId="28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2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Border="1"/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38" fontId="3" fillId="0" borderId="2" xfId="0" applyNumberFormat="1" applyFont="1" applyBorder="1"/>
    <xf numFmtId="1" fontId="6" fillId="0" borderId="13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38" fontId="2" fillId="0" borderId="4" xfId="0" applyNumberFormat="1" applyFont="1" applyBorder="1"/>
    <xf numFmtId="0" fontId="2" fillId="0" borderId="28" xfId="0" applyFont="1" applyBorder="1"/>
    <xf numFmtId="38" fontId="2" fillId="0" borderId="28" xfId="0" applyNumberFormat="1" applyFont="1" applyBorder="1"/>
    <xf numFmtId="38" fontId="2" fillId="0" borderId="54" xfId="0" applyNumberFormat="1" applyFont="1" applyBorder="1"/>
    <xf numFmtId="38" fontId="2" fillId="0" borderId="36" xfId="0" applyNumberFormat="1" applyFont="1" applyBorder="1"/>
    <xf numFmtId="38" fontId="2" fillId="0" borderId="41" xfId="0" applyNumberFormat="1" applyFont="1" applyBorder="1"/>
    <xf numFmtId="0" fontId="2" fillId="0" borderId="55" xfId="0" applyFont="1" applyBorder="1"/>
    <xf numFmtId="38" fontId="3" fillId="0" borderId="16" xfId="0" applyNumberFormat="1" applyFont="1" applyFill="1" applyBorder="1" applyAlignment="1">
      <alignment horizontal="right"/>
    </xf>
    <xf numFmtId="38" fontId="3" fillId="0" borderId="55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1" fontId="6" fillId="8" borderId="56" xfId="0" applyNumberFormat="1" applyFont="1" applyFill="1" applyBorder="1" applyAlignment="1">
      <alignment horizontal="center"/>
    </xf>
    <xf numFmtId="0" fontId="4" fillId="0" borderId="36" xfId="1" applyBorder="1" applyAlignment="1" applyProtection="1"/>
    <xf numFmtId="0" fontId="5" fillId="0" borderId="0" xfId="0" applyFont="1" applyAlignment="1">
      <alignment horizontal="right"/>
    </xf>
    <xf numFmtId="0" fontId="2" fillId="0" borderId="4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1" fontId="6" fillId="4" borderId="27" xfId="0" applyNumberFormat="1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2" fillId="0" borderId="60" xfId="0" applyFont="1" applyBorder="1" applyAlignment="1"/>
    <xf numFmtId="1" fontId="11" fillId="5" borderId="43" xfId="0" applyNumberFormat="1" applyFont="1" applyFill="1" applyBorder="1" applyAlignment="1">
      <alignment horizontal="center"/>
    </xf>
    <xf numFmtId="1" fontId="11" fillId="5" borderId="61" xfId="0" applyNumberFormat="1" applyFont="1" applyFill="1" applyBorder="1" applyAlignment="1">
      <alignment horizontal="center"/>
    </xf>
    <xf numFmtId="1" fontId="11" fillId="5" borderId="60" xfId="0" applyNumberFormat="1" applyFont="1" applyFill="1" applyBorder="1" applyAlignment="1">
      <alignment horizontal="center"/>
    </xf>
    <xf numFmtId="38" fontId="2" fillId="0" borderId="43" xfId="0" applyNumberFormat="1" applyFont="1" applyBorder="1"/>
    <xf numFmtId="38" fontId="2" fillId="0" borderId="57" xfId="0" applyNumberFormat="1" applyFont="1" applyBorder="1"/>
    <xf numFmtId="38" fontId="2" fillId="0" borderId="59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37" xfId="0" applyFont="1" applyBorder="1"/>
    <xf numFmtId="0" fontId="2" fillId="0" borderId="42" xfId="0" applyFont="1" applyBorder="1"/>
    <xf numFmtId="38" fontId="2" fillId="0" borderId="37" xfId="0" applyNumberFormat="1" applyFont="1" applyBorder="1"/>
    <xf numFmtId="38" fontId="2" fillId="0" borderId="56" xfId="0" applyNumberFormat="1" applyFont="1" applyBorder="1"/>
    <xf numFmtId="38" fontId="2" fillId="0" borderId="42" xfId="0" applyNumberFormat="1" applyFont="1" applyBorder="1"/>
    <xf numFmtId="38" fontId="2" fillId="0" borderId="33" xfId="0" applyNumberFormat="1" applyFont="1" applyBorder="1"/>
    <xf numFmtId="0" fontId="14" fillId="0" borderId="13" xfId="0" applyFont="1" applyBorder="1" applyAlignment="1">
      <alignment horizontal="center"/>
    </xf>
    <xf numFmtId="1" fontId="23" fillId="7" borderId="7" xfId="0" applyNumberFormat="1" applyFont="1" applyFill="1" applyBorder="1" applyAlignment="1">
      <alignment horizontal="center"/>
    </xf>
    <xf numFmtId="0" fontId="15" fillId="0" borderId="0" xfId="0" applyFont="1" applyBorder="1" applyAlignment="1"/>
    <xf numFmtId="0" fontId="16" fillId="0" borderId="0" xfId="0" applyFont="1"/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0" xfId="0" applyFont="1" applyBorder="1"/>
    <xf numFmtId="0" fontId="15" fillId="0" borderId="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Fill="1" applyBorder="1" applyAlignment="1">
      <alignment horizontal="right"/>
    </xf>
    <xf numFmtId="0" fontId="15" fillId="0" borderId="28" xfId="0" applyFont="1" applyFill="1" applyBorder="1" applyAlignment="1">
      <alignment horizontal="center"/>
    </xf>
    <xf numFmtId="0" fontId="15" fillId="0" borderId="54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15" fillId="0" borderId="0" xfId="0" applyFont="1"/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6" fillId="0" borderId="27" xfId="0" applyFont="1" applyBorder="1"/>
    <xf numFmtId="0" fontId="16" fillId="0" borderId="26" xfId="0" applyFont="1" applyBorder="1"/>
    <xf numFmtId="0" fontId="16" fillId="0" borderId="34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8" fontId="16" fillId="0" borderId="3" xfId="0" applyNumberFormat="1" applyFont="1" applyBorder="1"/>
    <xf numFmtId="1" fontId="20" fillId="8" borderId="26" xfId="0" applyNumberFormat="1" applyFont="1" applyFill="1" applyBorder="1" applyAlignment="1">
      <alignment horizontal="center"/>
    </xf>
    <xf numFmtId="38" fontId="21" fillId="0" borderId="26" xfId="0" applyNumberFormat="1" applyFont="1" applyFill="1" applyBorder="1" applyAlignment="1">
      <alignment horizontal="center"/>
    </xf>
    <xf numFmtId="1" fontId="20" fillId="0" borderId="26" xfId="0" applyNumberFormat="1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38" fontId="20" fillId="0" borderId="26" xfId="0" applyNumberFormat="1" applyFont="1" applyFill="1" applyBorder="1" applyAlignment="1">
      <alignment horizontal="center"/>
    </xf>
    <xf numFmtId="0" fontId="20" fillId="0" borderId="26" xfId="0" quotePrefix="1" applyFont="1" applyFill="1" applyBorder="1" applyAlignment="1">
      <alignment horizontal="center"/>
    </xf>
    <xf numFmtId="38" fontId="20" fillId="0" borderId="26" xfId="0" quotePrefix="1" applyNumberFormat="1" applyFont="1" applyFill="1" applyBorder="1" applyAlignment="1">
      <alignment horizontal="center"/>
    </xf>
    <xf numFmtId="38" fontId="16" fillId="0" borderId="26" xfId="0" applyNumberFormat="1" applyFont="1" applyBorder="1" applyAlignment="1">
      <alignment horizontal="center"/>
    </xf>
    <xf numFmtId="0" fontId="16" fillId="0" borderId="5" xfId="0" applyFont="1" applyBorder="1"/>
    <xf numFmtId="38" fontId="15" fillId="0" borderId="5" xfId="0" applyNumberFormat="1" applyFont="1" applyBorder="1"/>
    <xf numFmtId="0" fontId="16" fillId="0" borderId="0" xfId="0" quotePrefix="1" applyFont="1"/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54" xfId="0" applyFont="1" applyBorder="1" applyAlignment="1">
      <alignment horizontal="center"/>
    </xf>
    <xf numFmtId="1" fontId="20" fillId="8" borderId="54" xfId="0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5" fillId="0" borderId="3" xfId="0" applyFont="1" applyFill="1" applyBorder="1"/>
    <xf numFmtId="1" fontId="19" fillId="0" borderId="26" xfId="0" applyNumberFormat="1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1" fontId="19" fillId="0" borderId="13" xfId="0" applyNumberFormat="1" applyFont="1" applyFill="1" applyBorder="1" applyAlignment="1">
      <alignment horizontal="center"/>
    </xf>
    <xf numFmtId="0" fontId="0" fillId="0" borderId="26" xfId="0" applyFill="1" applyBorder="1"/>
    <xf numFmtId="0" fontId="0" fillId="0" borderId="13" xfId="0" applyFill="1" applyBorder="1"/>
    <xf numFmtId="14" fontId="10" fillId="0" borderId="0" xfId="0" applyNumberFormat="1" applyFont="1" applyBorder="1" applyAlignment="1"/>
    <xf numFmtId="14" fontId="3" fillId="10" borderId="0" xfId="0" quotePrefix="1" applyNumberFormat="1" applyFont="1" applyFill="1"/>
    <xf numFmtId="0" fontId="2" fillId="10" borderId="0" xfId="0" applyFont="1" applyFill="1"/>
    <xf numFmtId="0" fontId="3" fillId="10" borderId="0" xfId="0" applyFont="1" applyFill="1"/>
    <xf numFmtId="0" fontId="0" fillId="0" borderId="37" xfId="0" applyBorder="1"/>
    <xf numFmtId="0" fontId="15" fillId="0" borderId="64" xfId="0" applyFont="1" applyBorder="1"/>
    <xf numFmtId="0" fontId="16" fillId="0" borderId="65" xfId="0" applyFont="1" applyBorder="1"/>
    <xf numFmtId="0" fontId="16" fillId="0" borderId="65" xfId="0" applyFont="1" applyFill="1" applyBorder="1"/>
    <xf numFmtId="0" fontId="15" fillId="0" borderId="66" xfId="0" applyFont="1" applyFill="1" applyBorder="1" applyAlignment="1">
      <alignment horizontal="left"/>
    </xf>
    <xf numFmtId="1" fontId="13" fillId="7" borderId="63" xfId="0" applyNumberFormat="1" applyFont="1" applyFill="1" applyBorder="1" applyAlignment="1">
      <alignment horizontal="center"/>
    </xf>
    <xf numFmtId="0" fontId="3" fillId="0" borderId="23" xfId="0" applyFont="1" applyBorder="1"/>
    <xf numFmtId="0" fontId="3" fillId="0" borderId="67" xfId="0" applyFont="1" applyBorder="1"/>
    <xf numFmtId="0" fontId="3" fillId="0" borderId="25" xfId="0" applyFont="1" applyBorder="1"/>
    <xf numFmtId="0" fontId="3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7" fillId="0" borderId="60" xfId="0" applyFont="1" applyBorder="1" applyAlignment="1">
      <alignment horizontal="right"/>
    </xf>
    <xf numFmtId="0" fontId="16" fillId="0" borderId="68" xfId="0" applyFont="1" applyBorder="1" applyAlignment="1">
      <alignment horizontal="center"/>
    </xf>
    <xf numFmtId="1" fontId="19" fillId="12" borderId="63" xfId="0" applyNumberFormat="1" applyFont="1" applyFill="1" applyBorder="1" applyAlignment="1">
      <alignment horizontal="center"/>
    </xf>
    <xf numFmtId="0" fontId="16" fillId="12" borderId="63" xfId="0" applyFont="1" applyFill="1" applyBorder="1" applyAlignment="1">
      <alignment horizontal="center"/>
    </xf>
    <xf numFmtId="1" fontId="19" fillId="12" borderId="68" xfId="0" applyNumberFormat="1" applyFont="1" applyFill="1" applyBorder="1" applyAlignment="1">
      <alignment horizontal="center"/>
    </xf>
    <xf numFmtId="38" fontId="3" fillId="0" borderId="57" xfId="0" applyNumberFormat="1" applyFont="1" applyFill="1" applyBorder="1" applyAlignment="1">
      <alignment horizontal="right"/>
    </xf>
    <xf numFmtId="38" fontId="3" fillId="0" borderId="43" xfId="0" applyNumberFormat="1" applyFont="1" applyFill="1" applyBorder="1" applyAlignment="1">
      <alignment horizontal="right"/>
    </xf>
    <xf numFmtId="38" fontId="3" fillId="0" borderId="59" xfId="0" applyNumberFormat="1" applyFont="1" applyFill="1" applyBorder="1" applyAlignment="1">
      <alignment horizontal="right"/>
    </xf>
    <xf numFmtId="38" fontId="2" fillId="0" borderId="60" xfId="0" applyNumberFormat="1" applyFont="1" applyFill="1" applyBorder="1" applyAlignment="1">
      <alignment horizontal="right"/>
    </xf>
    <xf numFmtId="38" fontId="3" fillId="0" borderId="61" xfId="0" applyNumberFormat="1" applyFont="1" applyFill="1" applyBorder="1" applyAlignment="1">
      <alignment horizontal="right"/>
    </xf>
    <xf numFmtId="38" fontId="3" fillId="0" borderId="58" xfId="0" applyNumberFormat="1" applyFont="1" applyFill="1" applyBorder="1" applyAlignment="1">
      <alignment horizontal="right"/>
    </xf>
    <xf numFmtId="38" fontId="3" fillId="0" borderId="60" xfId="0" applyNumberFormat="1" applyFont="1" applyFill="1" applyBorder="1" applyAlignment="1">
      <alignment horizontal="right"/>
    </xf>
    <xf numFmtId="38" fontId="3" fillId="0" borderId="17" xfId="0" applyNumberFormat="1" applyFont="1" applyFill="1" applyBorder="1" applyAlignment="1">
      <alignment horizontal="right"/>
    </xf>
    <xf numFmtId="38" fontId="3" fillId="0" borderId="38" xfId="0" applyNumberFormat="1" applyFont="1" applyFill="1" applyBorder="1" applyAlignment="1">
      <alignment horizontal="right"/>
    </xf>
    <xf numFmtId="1" fontId="6" fillId="2" borderId="63" xfId="0" applyNumberFormat="1" applyFont="1" applyFill="1" applyBorder="1" applyAlignment="1">
      <alignment horizontal="center"/>
    </xf>
    <xf numFmtId="1" fontId="23" fillId="7" borderId="13" xfId="0" applyNumberFormat="1" applyFont="1" applyFill="1" applyBorder="1" applyAlignment="1">
      <alignment horizontal="center"/>
    </xf>
    <xf numFmtId="1" fontId="6" fillId="8" borderId="63" xfId="0" applyNumberFormat="1" applyFont="1" applyFill="1" applyBorder="1" applyAlignment="1">
      <alignment horizontal="center"/>
    </xf>
    <xf numFmtId="1" fontId="22" fillId="7" borderId="63" xfId="0" applyNumberFormat="1" applyFont="1" applyFill="1" applyBorder="1" applyAlignment="1">
      <alignment horizontal="center"/>
    </xf>
    <xf numFmtId="1" fontId="13" fillId="11" borderId="63" xfId="0" applyNumberFormat="1" applyFont="1" applyFill="1" applyBorder="1" applyAlignment="1">
      <alignment horizontal="center"/>
    </xf>
    <xf numFmtId="1" fontId="6" fillId="8" borderId="35" xfId="0" applyNumberFormat="1" applyFont="1" applyFill="1" applyBorder="1" applyAlignment="1">
      <alignment horizontal="center"/>
    </xf>
    <xf numFmtId="1" fontId="13" fillId="7" borderId="3" xfId="0" applyNumberFormat="1" applyFont="1" applyFill="1" applyBorder="1" applyAlignment="1">
      <alignment horizontal="center"/>
    </xf>
    <xf numFmtId="1" fontId="23" fillId="7" borderId="3" xfId="0" applyNumberFormat="1" applyFont="1" applyFill="1" applyBorder="1" applyAlignment="1">
      <alignment horizontal="center"/>
    </xf>
    <xf numFmtId="1" fontId="6" fillId="8" borderId="3" xfId="0" applyNumberFormat="1" applyFont="1" applyFill="1" applyBorder="1" applyAlignment="1">
      <alignment horizontal="center"/>
    </xf>
    <xf numFmtId="1" fontId="22" fillId="7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8" xfId="0" applyFont="1" applyBorder="1" applyAlignment="1">
      <alignment horizontal="center"/>
    </xf>
    <xf numFmtId="38" fontId="2" fillId="0" borderId="48" xfId="0" applyNumberFormat="1" applyFont="1" applyFill="1" applyBorder="1" applyAlignment="1">
      <alignment horizontal="right"/>
    </xf>
    <xf numFmtId="164" fontId="3" fillId="0" borderId="9" xfId="0" quotePrefix="1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1" fontId="19" fillId="0" borderId="63" xfId="0" applyNumberFormat="1" applyFont="1" applyFill="1" applyBorder="1" applyAlignment="1">
      <alignment horizontal="center"/>
    </xf>
    <xf numFmtId="0" fontId="16" fillId="0" borderId="63" xfId="0" applyFont="1" applyFill="1" applyBorder="1"/>
    <xf numFmtId="0" fontId="16" fillId="0" borderId="63" xfId="0" applyFont="1" applyFill="1" applyBorder="1" applyAlignment="1">
      <alignment horizontal="center"/>
    </xf>
    <xf numFmtId="1" fontId="19" fillId="0" borderId="68" xfId="0" applyNumberFormat="1" applyFont="1" applyFill="1" applyBorder="1" applyAlignment="1">
      <alignment horizontal="center"/>
    </xf>
    <xf numFmtId="38" fontId="21" fillId="0" borderId="63" xfId="0" applyNumberFormat="1" applyFont="1" applyFill="1" applyBorder="1" applyAlignment="1">
      <alignment horizontal="center"/>
    </xf>
    <xf numFmtId="1" fontId="22" fillId="7" borderId="13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38" fontId="2" fillId="0" borderId="22" xfId="0" applyNumberFormat="1" applyFont="1" applyBorder="1"/>
    <xf numFmtId="1" fontId="27" fillId="7" borderId="26" xfId="0" applyNumberFormat="1" applyFont="1" applyFill="1" applyBorder="1" applyAlignment="1">
      <alignment horizontal="center"/>
    </xf>
    <xf numFmtId="1" fontId="22" fillId="11" borderId="63" xfId="0" applyNumberFormat="1" applyFont="1" applyFill="1" applyBorder="1" applyAlignment="1">
      <alignment horizontal="center"/>
    </xf>
    <xf numFmtId="1" fontId="22" fillId="7" borderId="10" xfId="0" applyNumberFormat="1" applyFont="1" applyFill="1" applyBorder="1" applyAlignment="1">
      <alignment horizontal="center"/>
    </xf>
    <xf numFmtId="1" fontId="20" fillId="0" borderId="63" xfId="0" applyNumberFormat="1" applyFont="1" applyFill="1" applyBorder="1" applyAlignment="1">
      <alignment horizontal="center"/>
    </xf>
    <xf numFmtId="0" fontId="0" fillId="0" borderId="56" xfId="0" applyFill="1" applyBorder="1"/>
    <xf numFmtId="0" fontId="0" fillId="0" borderId="44" xfId="0" applyFill="1" applyBorder="1"/>
    <xf numFmtId="0" fontId="16" fillId="0" borderId="63" xfId="0" applyFont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38" fontId="16" fillId="0" borderId="63" xfId="0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0" fontId="0" fillId="0" borderId="0" xfId="0" applyFill="1"/>
    <xf numFmtId="1" fontId="20" fillId="0" borderId="7" xfId="0" applyNumberFormat="1" applyFont="1" applyFill="1" applyBorder="1" applyAlignment="1">
      <alignment horizontal="center"/>
    </xf>
    <xf numFmtId="1" fontId="20" fillId="8" borderId="7" xfId="0" applyNumberFormat="1" applyFont="1" applyFill="1" applyBorder="1" applyAlignment="1">
      <alignment horizontal="center"/>
    </xf>
    <xf numFmtId="1" fontId="16" fillId="0" borderId="7" xfId="0" quotePrefix="1" applyNumberFormat="1" applyFont="1" applyFill="1" applyBorder="1" applyAlignment="1">
      <alignment horizontal="center"/>
    </xf>
    <xf numFmtId="1" fontId="20" fillId="0" borderId="37" xfId="0" applyNumberFormat="1" applyFont="1" applyFill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15" fillId="0" borderId="5" xfId="0" applyFont="1" applyBorder="1"/>
    <xf numFmtId="0" fontId="15" fillId="0" borderId="2" xfId="0" applyFont="1" applyFill="1" applyBorder="1"/>
    <xf numFmtId="0" fontId="24" fillId="0" borderId="3" xfId="0" applyFont="1" applyFill="1" applyBorder="1"/>
    <xf numFmtId="0" fontId="15" fillId="0" borderId="10" xfId="0" applyFont="1" applyFill="1" applyBorder="1"/>
    <xf numFmtId="1" fontId="6" fillId="8" borderId="40" xfId="0" applyNumberFormat="1" applyFont="1" applyFill="1" applyBorder="1" applyAlignment="1">
      <alignment horizontal="center"/>
    </xf>
    <xf numFmtId="1" fontId="23" fillId="7" borderId="24" xfId="0" applyNumberFormat="1" applyFont="1" applyFill="1" applyBorder="1" applyAlignment="1">
      <alignment horizontal="center"/>
    </xf>
    <xf numFmtId="1" fontId="22" fillId="7" borderId="7" xfId="0" applyNumberFormat="1" applyFont="1" applyFill="1" applyBorder="1" applyAlignment="1">
      <alignment horizontal="center"/>
    </xf>
    <xf numFmtId="1" fontId="13" fillId="7" borderId="10" xfId="0" applyNumberFormat="1" applyFont="1" applyFill="1" applyBorder="1" applyAlignment="1">
      <alignment horizontal="center"/>
    </xf>
    <xf numFmtId="1" fontId="6" fillId="8" borderId="24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28" fillId="13" borderId="12" xfId="0" applyNumberFormat="1" applyFont="1" applyFill="1" applyBorder="1" applyAlignment="1">
      <alignment horizontal="center"/>
    </xf>
    <xf numFmtId="1" fontId="28" fillId="2" borderId="7" xfId="0" applyNumberFormat="1" applyFont="1" applyFill="1" applyBorder="1" applyAlignment="1">
      <alignment horizontal="center"/>
    </xf>
    <xf numFmtId="1" fontId="28" fillId="2" borderId="63" xfId="0" applyNumberFormat="1" applyFont="1" applyFill="1" applyBorder="1" applyAlignment="1">
      <alignment horizontal="center"/>
    </xf>
    <xf numFmtId="1" fontId="28" fillId="2" borderId="35" xfId="0" applyNumberFormat="1" applyFont="1" applyFill="1" applyBorder="1" applyAlignment="1">
      <alignment horizontal="center"/>
    </xf>
    <xf numFmtId="1" fontId="28" fillId="2" borderId="39" xfId="0" applyNumberFormat="1" applyFont="1" applyFill="1" applyBorder="1" applyAlignment="1">
      <alignment horizontal="center"/>
    </xf>
    <xf numFmtId="1" fontId="28" fillId="2" borderId="13" xfId="0" applyNumberFormat="1" applyFont="1" applyFill="1" applyBorder="1" applyAlignment="1">
      <alignment horizontal="center"/>
    </xf>
    <xf numFmtId="1" fontId="28" fillId="9" borderId="7" xfId="0" applyNumberFormat="1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11" xfId="0" applyNumberFormat="1" applyFont="1" applyFill="1" applyBorder="1" applyAlignment="1">
      <alignment horizontal="center"/>
    </xf>
    <xf numFmtId="1" fontId="28" fillId="2" borderId="42" xfId="0" applyNumberFormat="1" applyFont="1" applyFill="1" applyBorder="1" applyAlignment="1">
      <alignment horizontal="center"/>
    </xf>
    <xf numFmtId="1" fontId="28" fillId="2" borderId="12" xfId="0" applyNumberFormat="1" applyFont="1" applyFill="1" applyBorder="1" applyAlignment="1">
      <alignment horizontal="center"/>
    </xf>
    <xf numFmtId="1" fontId="28" fillId="2" borderId="26" xfId="0" applyNumberFormat="1" applyFont="1" applyFill="1" applyBorder="1" applyAlignment="1">
      <alignment horizontal="center"/>
    </xf>
    <xf numFmtId="1" fontId="29" fillId="2" borderId="11" xfId="0" applyNumberFormat="1" applyFont="1" applyFill="1" applyBorder="1" applyAlignment="1">
      <alignment horizontal="center"/>
    </xf>
    <xf numFmtId="1" fontId="29" fillId="2" borderId="7" xfId="0" applyNumberFormat="1" applyFont="1" applyFill="1" applyBorder="1" applyAlignment="1">
      <alignment horizontal="center"/>
    </xf>
    <xf numFmtId="1" fontId="29" fillId="2" borderId="28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1" fontId="29" fillId="2" borderId="37" xfId="0" applyNumberFormat="1" applyFont="1" applyFill="1" applyBorder="1" applyAlignment="1">
      <alignment horizontal="center"/>
    </xf>
    <xf numFmtId="1" fontId="29" fillId="2" borderId="12" xfId="0" applyNumberFormat="1" applyFont="1" applyFill="1" applyBorder="1" applyAlignment="1">
      <alignment horizontal="center"/>
    </xf>
    <xf numFmtId="1" fontId="28" fillId="2" borderId="47" xfId="0" applyNumberFormat="1" applyFont="1" applyFill="1" applyBorder="1" applyAlignment="1">
      <alignment horizontal="center"/>
    </xf>
    <xf numFmtId="1" fontId="11" fillId="14" borderId="63" xfId="0" applyNumberFormat="1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1" fontId="13" fillId="0" borderId="61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5" fillId="0" borderId="22" xfId="0" applyFont="1" applyBorder="1" applyAlignment="1">
      <alignment horizontal="center" wrapText="1"/>
    </xf>
    <xf numFmtId="0" fontId="15" fillId="0" borderId="48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right"/>
    </xf>
  </cellXfs>
  <cellStyles count="13"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1" builtinId="8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colors>
    <mruColors>
      <color rgb="FF00800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netdmr@ep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49"/>
  <sheetViews>
    <sheetView tabSelected="1" workbookViewId="0">
      <pane xSplit="2" ySplit="8" topLeftCell="C9" activePane="bottomRight" state="frozen"/>
      <selection pane="topRight" activeCell="E1" sqref="E1"/>
      <selection pane="bottomLeft" activeCell="A8" sqref="A8"/>
      <selection pane="bottomRight" activeCell="B56" sqref="B56"/>
    </sheetView>
  </sheetViews>
  <sheetFormatPr baseColWidth="10" defaultColWidth="8.83203125" defaultRowHeight="12" x14ac:dyDescent="0"/>
  <cols>
    <col min="1" max="1" width="7.1640625" style="2" customWidth="1"/>
    <col min="2" max="2" width="14.6640625" style="2" customWidth="1"/>
    <col min="3" max="5" width="11.83203125" style="2" customWidth="1"/>
    <col min="6" max="6" width="15.5" style="2" bestFit="1" customWidth="1"/>
    <col min="7" max="7" width="15.5" style="2" customWidth="1"/>
    <col min="8" max="12" width="11.83203125" style="2" customWidth="1"/>
    <col min="13" max="13" width="8.1640625" style="2" customWidth="1"/>
    <col min="14" max="16384" width="8.83203125" style="2"/>
  </cols>
  <sheetData>
    <row r="1" spans="1:13" ht="21">
      <c r="A1" s="282" t="str">
        <f>"Completing Phase I of the Exchange Network -- Q3 2012"</f>
        <v>Completing Phase I of the Exchange Network -- Q3 2012</v>
      </c>
      <c r="C1" s="22"/>
      <c r="D1" s="22"/>
      <c r="E1" s="22"/>
      <c r="F1" s="336"/>
      <c r="G1" s="336"/>
      <c r="H1" s="22"/>
      <c r="I1" s="22"/>
      <c r="J1" s="22"/>
      <c r="K1" s="22"/>
      <c r="L1" s="22"/>
      <c r="M1" s="22"/>
    </row>
    <row r="2" spans="1:13" ht="8.25" customHeight="1" thickBo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187" t="s">
        <v>47</v>
      </c>
      <c r="C3" s="390" t="s">
        <v>46</v>
      </c>
      <c r="D3" s="397"/>
      <c r="E3" s="397"/>
      <c r="F3" s="391"/>
      <c r="G3" s="209" t="s">
        <v>89</v>
      </c>
      <c r="H3" s="390" t="s">
        <v>48</v>
      </c>
      <c r="I3" s="391"/>
      <c r="J3" s="176" t="s">
        <v>49</v>
      </c>
      <c r="K3" s="390" t="s">
        <v>50</v>
      </c>
      <c r="L3" s="391"/>
      <c r="M3" s="21"/>
    </row>
    <row r="4" spans="1:13">
      <c r="A4" s="23"/>
      <c r="B4" s="326" t="s">
        <v>255</v>
      </c>
      <c r="C4" s="205" t="s">
        <v>52</v>
      </c>
      <c r="D4" s="170" t="s">
        <v>1</v>
      </c>
      <c r="E4" s="170" t="s">
        <v>4</v>
      </c>
      <c r="F4" s="175" t="s">
        <v>131</v>
      </c>
      <c r="G4" s="210" t="s">
        <v>54</v>
      </c>
      <c r="H4" s="174" t="s">
        <v>3</v>
      </c>
      <c r="I4" s="175" t="s">
        <v>130</v>
      </c>
      <c r="J4" s="177" t="s">
        <v>252</v>
      </c>
      <c r="K4" s="205" t="s">
        <v>0</v>
      </c>
      <c r="L4" s="327" t="s">
        <v>2</v>
      </c>
      <c r="M4" s="21"/>
    </row>
    <row r="5" spans="1:13">
      <c r="A5" s="189"/>
      <c r="B5" s="188" t="s">
        <v>114</v>
      </c>
      <c r="C5" s="180" t="s">
        <v>112</v>
      </c>
      <c r="D5" s="171" t="s">
        <v>318</v>
      </c>
      <c r="E5" s="171" t="s">
        <v>112</v>
      </c>
      <c r="F5" s="172" t="s">
        <v>112</v>
      </c>
      <c r="G5" s="211" t="s">
        <v>112</v>
      </c>
      <c r="H5" s="180" t="s">
        <v>112</v>
      </c>
      <c r="I5" s="172" t="s">
        <v>112</v>
      </c>
      <c r="J5" s="181" t="s">
        <v>318</v>
      </c>
      <c r="K5" s="180" t="s">
        <v>112</v>
      </c>
      <c r="L5" s="172" t="s">
        <v>112</v>
      </c>
      <c r="M5" s="21"/>
    </row>
    <row r="6" spans="1:13" ht="13" thickBot="1">
      <c r="A6" s="189"/>
      <c r="B6" s="188" t="s">
        <v>254</v>
      </c>
      <c r="C6" s="113"/>
      <c r="D6" s="291"/>
      <c r="E6" s="312"/>
      <c r="F6" s="114"/>
      <c r="G6" s="114"/>
      <c r="H6" s="113"/>
      <c r="I6" s="114"/>
      <c r="J6" s="318"/>
      <c r="K6" s="113"/>
      <c r="L6" s="114"/>
      <c r="M6" s="21"/>
    </row>
    <row r="7" spans="1:13" s="1" customFormat="1" ht="13.5" customHeight="1" thickBot="1">
      <c r="A7" s="388" t="s">
        <v>113</v>
      </c>
      <c r="B7" s="395" t="s">
        <v>111</v>
      </c>
      <c r="C7" s="392" t="s">
        <v>43</v>
      </c>
      <c r="D7" s="393"/>
      <c r="E7" s="393"/>
      <c r="F7" s="393"/>
      <c r="G7" s="393"/>
      <c r="H7" s="393"/>
      <c r="I7" s="393"/>
      <c r="J7" s="393"/>
      <c r="K7" s="393"/>
      <c r="L7" s="394"/>
      <c r="M7" s="388" t="s">
        <v>44</v>
      </c>
    </row>
    <row r="8" spans="1:13" ht="30.75" customHeight="1" thickBot="1">
      <c r="A8" s="389"/>
      <c r="B8" s="396"/>
      <c r="C8" s="182" t="s">
        <v>39</v>
      </c>
      <c r="D8" s="183" t="s">
        <v>36</v>
      </c>
      <c r="E8" s="183" t="s">
        <v>36</v>
      </c>
      <c r="F8" s="184" t="s">
        <v>40</v>
      </c>
      <c r="G8" s="58" t="s">
        <v>35</v>
      </c>
      <c r="H8" s="182" t="s">
        <v>36</v>
      </c>
      <c r="I8" s="322" t="s">
        <v>38</v>
      </c>
      <c r="J8" s="173" t="s">
        <v>35</v>
      </c>
      <c r="K8" s="182" t="s">
        <v>37</v>
      </c>
      <c r="L8" s="322" t="s">
        <v>38</v>
      </c>
      <c r="M8" s="389"/>
    </row>
    <row r="9" spans="1:13">
      <c r="A9" s="190">
        <v>1</v>
      </c>
      <c r="B9" s="28" t="s">
        <v>8</v>
      </c>
      <c r="C9" s="372" t="s">
        <v>90</v>
      </c>
      <c r="D9" s="358"/>
      <c r="E9" s="358"/>
      <c r="F9" s="359"/>
      <c r="G9" s="371"/>
      <c r="H9" s="365" t="s">
        <v>90</v>
      </c>
      <c r="I9" s="373" t="s">
        <v>90</v>
      </c>
      <c r="J9" s="371"/>
      <c r="K9" s="372" t="s">
        <v>90</v>
      </c>
      <c r="L9" s="362"/>
      <c r="M9" s="192">
        <f>COUNTIF(C9:L9,"Flow")</f>
        <v>4</v>
      </c>
    </row>
    <row r="10" spans="1:13">
      <c r="A10" s="34"/>
      <c r="B10" s="29" t="s">
        <v>146</v>
      </c>
      <c r="C10" s="365" t="s">
        <v>90</v>
      </c>
      <c r="D10" s="366" t="s">
        <v>90</v>
      </c>
      <c r="E10" s="366" t="s">
        <v>90</v>
      </c>
      <c r="F10" s="313"/>
      <c r="G10" s="384"/>
      <c r="H10" s="365" t="s">
        <v>90</v>
      </c>
      <c r="I10" s="369" t="s">
        <v>90</v>
      </c>
      <c r="J10" s="371" t="s">
        <v>90</v>
      </c>
      <c r="K10" s="365" t="s">
        <v>90</v>
      </c>
      <c r="L10" s="369" t="s">
        <v>90</v>
      </c>
      <c r="M10" s="178">
        <f t="shared" ref="M10:M59" si="0">COUNTIF(C10:L10,"Flow")</f>
        <v>8</v>
      </c>
    </row>
    <row r="11" spans="1:13">
      <c r="A11" s="34"/>
      <c r="B11" s="67" t="s">
        <v>147</v>
      </c>
      <c r="C11" s="365" t="s">
        <v>90</v>
      </c>
      <c r="D11" s="366" t="s">
        <v>90</v>
      </c>
      <c r="E11" s="314"/>
      <c r="F11" s="369" t="s">
        <v>90</v>
      </c>
      <c r="G11" s="318"/>
      <c r="H11" s="365" t="s">
        <v>90</v>
      </c>
      <c r="I11" s="369" t="s">
        <v>90</v>
      </c>
      <c r="J11" s="371"/>
      <c r="K11" s="365" t="s">
        <v>90</v>
      </c>
      <c r="L11" s="369" t="s">
        <v>90</v>
      </c>
      <c r="M11" s="178">
        <f t="shared" si="0"/>
        <v>7</v>
      </c>
    </row>
    <row r="12" spans="1:13">
      <c r="A12" s="34"/>
      <c r="B12" s="29" t="s">
        <v>18</v>
      </c>
      <c r="C12" s="365" t="s">
        <v>90</v>
      </c>
      <c r="D12" s="366" t="s">
        <v>90</v>
      </c>
      <c r="E12" s="314"/>
      <c r="F12" s="369" t="s">
        <v>90</v>
      </c>
      <c r="G12" s="384"/>
      <c r="H12" s="365" t="s">
        <v>90</v>
      </c>
      <c r="I12" s="369" t="s">
        <v>90</v>
      </c>
      <c r="J12" s="371" t="s">
        <v>90</v>
      </c>
      <c r="K12" s="365" t="s">
        <v>90</v>
      </c>
      <c r="L12" s="335"/>
      <c r="M12" s="178">
        <f t="shared" si="0"/>
        <v>7</v>
      </c>
    </row>
    <row r="13" spans="1:13">
      <c r="A13" s="34"/>
      <c r="B13" s="67" t="s">
        <v>20</v>
      </c>
      <c r="C13" s="365" t="s">
        <v>90</v>
      </c>
      <c r="D13" s="291"/>
      <c r="E13" s="314"/>
      <c r="F13" s="313"/>
      <c r="G13" s="371"/>
      <c r="H13" s="365" t="s">
        <v>90</v>
      </c>
      <c r="I13" s="369" t="s">
        <v>90</v>
      </c>
      <c r="J13" s="371"/>
      <c r="K13" s="165" t="s">
        <v>55</v>
      </c>
      <c r="L13" s="384"/>
      <c r="M13" s="178">
        <f t="shared" si="0"/>
        <v>3</v>
      </c>
    </row>
    <row r="14" spans="1:13">
      <c r="A14" s="64"/>
      <c r="B14" s="67" t="s">
        <v>148</v>
      </c>
      <c r="C14" s="365" t="s">
        <v>90</v>
      </c>
      <c r="D14" s="315"/>
      <c r="E14" s="315"/>
      <c r="F14" s="384"/>
      <c r="G14" s="318"/>
      <c r="H14" s="365" t="s">
        <v>90</v>
      </c>
      <c r="I14" s="369" t="s">
        <v>90</v>
      </c>
      <c r="J14" s="371"/>
      <c r="K14" s="167"/>
      <c r="L14" s="164"/>
      <c r="M14" s="178">
        <f t="shared" si="0"/>
        <v>3</v>
      </c>
    </row>
    <row r="15" spans="1:13">
      <c r="A15" s="51">
        <v>2</v>
      </c>
      <c r="B15" s="29" t="s">
        <v>149</v>
      </c>
      <c r="C15" s="365" t="s">
        <v>90</v>
      </c>
      <c r="D15" s="366" t="s">
        <v>90</v>
      </c>
      <c r="E15" s="314"/>
      <c r="F15" s="369" t="s">
        <v>90</v>
      </c>
      <c r="G15" s="314"/>
      <c r="H15" s="365" t="s">
        <v>90</v>
      </c>
      <c r="I15" s="369" t="s">
        <v>90</v>
      </c>
      <c r="J15" s="371" t="s">
        <v>90</v>
      </c>
      <c r="K15" s="365" t="s">
        <v>90</v>
      </c>
      <c r="L15" s="369" t="s">
        <v>90</v>
      </c>
      <c r="M15" s="178">
        <f t="shared" si="0"/>
        <v>8</v>
      </c>
    </row>
    <row r="16" spans="1:13">
      <c r="A16" s="64"/>
      <c r="B16" s="29" t="s">
        <v>150</v>
      </c>
      <c r="C16" s="365" t="s">
        <v>90</v>
      </c>
      <c r="D16" s="314" t="s">
        <v>55</v>
      </c>
      <c r="E16" s="384"/>
      <c r="F16" s="369" t="s">
        <v>90</v>
      </c>
      <c r="G16" s="371"/>
      <c r="H16" s="365" t="s">
        <v>90</v>
      </c>
      <c r="I16" s="369" t="s">
        <v>90</v>
      </c>
      <c r="J16" s="371"/>
      <c r="K16" s="365" t="s">
        <v>90</v>
      </c>
      <c r="L16" s="369" t="s">
        <v>90</v>
      </c>
      <c r="M16" s="178">
        <f t="shared" si="0"/>
        <v>6</v>
      </c>
    </row>
    <row r="17" spans="1:13">
      <c r="A17" s="51">
        <v>3</v>
      </c>
      <c r="B17" s="29" t="s">
        <v>9</v>
      </c>
      <c r="C17" s="365" t="s">
        <v>90</v>
      </c>
      <c r="D17" s="366" t="s">
        <v>90</v>
      </c>
      <c r="E17" s="366" t="s">
        <v>90</v>
      </c>
      <c r="F17" s="369" t="s">
        <v>90</v>
      </c>
      <c r="G17" s="371" t="s">
        <v>90</v>
      </c>
      <c r="H17" s="365" t="s">
        <v>90</v>
      </c>
      <c r="I17" s="369" t="s">
        <v>90</v>
      </c>
      <c r="J17" s="371" t="s">
        <v>90</v>
      </c>
      <c r="K17" s="360"/>
      <c r="L17" s="369" t="s">
        <v>90</v>
      </c>
      <c r="M17" s="178">
        <f t="shared" si="0"/>
        <v>9</v>
      </c>
    </row>
    <row r="18" spans="1:13">
      <c r="A18" s="34"/>
      <c r="B18" s="29" t="s">
        <v>14</v>
      </c>
      <c r="C18" s="365" t="s">
        <v>90</v>
      </c>
      <c r="D18" s="291"/>
      <c r="E18" s="314"/>
      <c r="F18" s="313"/>
      <c r="G18" s="318"/>
      <c r="H18" s="365" t="s">
        <v>90</v>
      </c>
      <c r="I18" s="369" t="s">
        <v>90</v>
      </c>
      <c r="J18" s="371" t="s">
        <v>90</v>
      </c>
      <c r="K18" s="167"/>
      <c r="L18" s="369" t="s">
        <v>90</v>
      </c>
      <c r="M18" s="178">
        <f t="shared" si="0"/>
        <v>5</v>
      </c>
    </row>
    <row r="19" spans="1:13">
      <c r="A19" s="34"/>
      <c r="B19" s="29" t="s">
        <v>19</v>
      </c>
      <c r="C19" s="365" t="s">
        <v>90</v>
      </c>
      <c r="D19" s="314"/>
      <c r="E19" s="384"/>
      <c r="F19" s="313"/>
      <c r="G19" s="371" t="s">
        <v>90</v>
      </c>
      <c r="H19" s="365" t="s">
        <v>90</v>
      </c>
      <c r="I19" s="369" t="s">
        <v>90</v>
      </c>
      <c r="J19" s="371" t="s">
        <v>90</v>
      </c>
      <c r="K19" s="365" t="s">
        <v>90</v>
      </c>
      <c r="L19" s="369" t="s">
        <v>90</v>
      </c>
      <c r="M19" s="178">
        <f t="shared" si="0"/>
        <v>7</v>
      </c>
    </row>
    <row r="20" spans="1:13">
      <c r="A20" s="34"/>
      <c r="B20" s="63" t="s">
        <v>151</v>
      </c>
      <c r="C20" s="365" t="s">
        <v>90</v>
      </c>
      <c r="D20" s="314"/>
      <c r="E20" s="384"/>
      <c r="F20" s="313"/>
      <c r="G20" s="318"/>
      <c r="H20" s="365" t="s">
        <v>90</v>
      </c>
      <c r="I20" s="369" t="s">
        <v>90</v>
      </c>
      <c r="J20" s="371"/>
      <c r="K20" s="167"/>
      <c r="L20" s="369" t="s">
        <v>90</v>
      </c>
      <c r="M20" s="178">
        <f t="shared" si="0"/>
        <v>4</v>
      </c>
    </row>
    <row r="21" spans="1:13">
      <c r="A21" s="34"/>
      <c r="B21" s="67" t="s">
        <v>22</v>
      </c>
      <c r="C21" s="360"/>
      <c r="D21" s="315"/>
      <c r="E21" s="314"/>
      <c r="F21" s="384"/>
      <c r="G21" s="371" t="s">
        <v>90</v>
      </c>
      <c r="H21" s="365" t="s">
        <v>90</v>
      </c>
      <c r="I21" s="369" t="s">
        <v>90</v>
      </c>
      <c r="J21" s="371"/>
      <c r="K21" s="165"/>
      <c r="L21" s="384"/>
      <c r="M21" s="178">
        <f t="shared" si="0"/>
        <v>3</v>
      </c>
    </row>
    <row r="22" spans="1:13" customFormat="1">
      <c r="A22" s="286"/>
      <c r="B22" s="76" t="s">
        <v>253</v>
      </c>
      <c r="C22" s="165"/>
      <c r="D22" s="314"/>
      <c r="E22" s="384"/>
      <c r="F22" s="384"/>
      <c r="G22" s="371"/>
      <c r="H22" s="365" t="s">
        <v>90</v>
      </c>
      <c r="I22" s="369" t="s">
        <v>90</v>
      </c>
      <c r="J22" s="371"/>
      <c r="K22" s="165"/>
      <c r="L22" s="164"/>
      <c r="M22" s="178">
        <f t="shared" si="0"/>
        <v>2</v>
      </c>
    </row>
    <row r="23" spans="1:13">
      <c r="A23" s="51">
        <v>4</v>
      </c>
      <c r="B23" s="29" t="s">
        <v>152</v>
      </c>
      <c r="C23" s="365" t="s">
        <v>90</v>
      </c>
      <c r="D23" s="366" t="s">
        <v>90</v>
      </c>
      <c r="E23" s="291"/>
      <c r="F23" s="369" t="s">
        <v>90</v>
      </c>
      <c r="G23" s="371" t="s">
        <v>90</v>
      </c>
      <c r="H23" s="365" t="s">
        <v>90</v>
      </c>
      <c r="I23" s="369" t="s">
        <v>90</v>
      </c>
      <c r="J23" s="321"/>
      <c r="K23" s="365" t="s">
        <v>90</v>
      </c>
      <c r="L23" s="384"/>
      <c r="M23" s="178">
        <f t="shared" si="0"/>
        <v>7</v>
      </c>
    </row>
    <row r="24" spans="1:13">
      <c r="A24" s="34"/>
      <c r="B24" s="29" t="s">
        <v>10</v>
      </c>
      <c r="C24" s="365" t="s">
        <v>90</v>
      </c>
      <c r="D24" s="291"/>
      <c r="E24" s="315"/>
      <c r="F24" s="313"/>
      <c r="G24" s="318"/>
      <c r="H24" s="365" t="s">
        <v>90</v>
      </c>
      <c r="I24" s="369" t="s">
        <v>90</v>
      </c>
      <c r="J24" s="318"/>
      <c r="K24" s="167"/>
      <c r="L24" s="384"/>
      <c r="M24" s="178">
        <f t="shared" si="0"/>
        <v>3</v>
      </c>
    </row>
    <row r="25" spans="1:13">
      <c r="A25" s="34"/>
      <c r="B25" s="29" t="s">
        <v>11</v>
      </c>
      <c r="C25" s="365" t="s">
        <v>90</v>
      </c>
      <c r="D25" s="314" t="s">
        <v>55</v>
      </c>
      <c r="E25" s="314"/>
      <c r="F25" s="369" t="s">
        <v>90</v>
      </c>
      <c r="G25" s="371"/>
      <c r="H25" s="365" t="s">
        <v>90</v>
      </c>
      <c r="I25" s="369" t="s">
        <v>90</v>
      </c>
      <c r="J25" s="371"/>
      <c r="K25" s="167"/>
      <c r="L25" s="369" t="s">
        <v>90</v>
      </c>
      <c r="M25" s="178">
        <f t="shared" si="0"/>
        <v>5</v>
      </c>
    </row>
    <row r="26" spans="1:13">
      <c r="A26" s="34"/>
      <c r="B26" s="29" t="s">
        <v>153</v>
      </c>
      <c r="C26" s="365" t="s">
        <v>90</v>
      </c>
      <c r="D26" s="366"/>
      <c r="E26" s="384"/>
      <c r="F26" s="384"/>
      <c r="G26" s="321"/>
      <c r="H26" s="365" t="s">
        <v>90</v>
      </c>
      <c r="I26" s="369" t="s">
        <v>90</v>
      </c>
      <c r="J26" s="371"/>
      <c r="K26" s="365" t="s">
        <v>90</v>
      </c>
      <c r="L26" s="369" t="s">
        <v>90</v>
      </c>
      <c r="M26" s="178">
        <f t="shared" si="0"/>
        <v>5</v>
      </c>
    </row>
    <row r="27" spans="1:13">
      <c r="A27" s="34"/>
      <c r="B27" s="29" t="s">
        <v>154</v>
      </c>
      <c r="C27" s="365" t="s">
        <v>90</v>
      </c>
      <c r="D27" s="314"/>
      <c r="E27" s="314" t="s">
        <v>55</v>
      </c>
      <c r="F27" s="164" t="s">
        <v>55</v>
      </c>
      <c r="G27" s="318"/>
      <c r="H27" s="365" t="s">
        <v>90</v>
      </c>
      <c r="I27" s="369" t="s">
        <v>90</v>
      </c>
      <c r="J27" s="371" t="s">
        <v>90</v>
      </c>
      <c r="K27" s="365" t="s">
        <v>90</v>
      </c>
      <c r="L27" s="369" t="s">
        <v>90</v>
      </c>
      <c r="M27" s="178">
        <f t="shared" si="0"/>
        <v>6</v>
      </c>
    </row>
    <row r="28" spans="1:13">
      <c r="A28" s="34"/>
      <c r="B28" s="29" t="s">
        <v>15</v>
      </c>
      <c r="C28" s="365" t="s">
        <v>90</v>
      </c>
      <c r="D28" s="315"/>
      <c r="E28" s="291"/>
      <c r="F28" s="369" t="s">
        <v>90</v>
      </c>
      <c r="G28" s="318"/>
      <c r="H28" s="365" t="s">
        <v>90</v>
      </c>
      <c r="I28" s="369" t="s">
        <v>90</v>
      </c>
      <c r="J28" s="320"/>
      <c r="K28" s="165" t="s">
        <v>55</v>
      </c>
      <c r="L28" s="384"/>
      <c r="M28" s="178">
        <f t="shared" si="0"/>
        <v>4</v>
      </c>
    </row>
    <row r="29" spans="1:13">
      <c r="A29" s="34"/>
      <c r="B29" s="29" t="s">
        <v>155</v>
      </c>
      <c r="C29" s="365" t="s">
        <v>90</v>
      </c>
      <c r="D29" s="314" t="s">
        <v>55</v>
      </c>
      <c r="E29" s="366" t="s">
        <v>90</v>
      </c>
      <c r="F29" s="313"/>
      <c r="G29" s="318"/>
      <c r="H29" s="365" t="s">
        <v>90</v>
      </c>
      <c r="I29" s="369" t="s">
        <v>90</v>
      </c>
      <c r="J29" s="371"/>
      <c r="K29" s="165" t="s">
        <v>55</v>
      </c>
      <c r="L29" s="369" t="s">
        <v>90</v>
      </c>
      <c r="M29" s="178">
        <f t="shared" si="0"/>
        <v>5</v>
      </c>
    </row>
    <row r="30" spans="1:13">
      <c r="A30" s="64"/>
      <c r="B30" s="29" t="s">
        <v>156</v>
      </c>
      <c r="C30" s="167"/>
      <c r="D30" s="366" t="s">
        <v>90</v>
      </c>
      <c r="E30" s="339"/>
      <c r="F30" s="384"/>
      <c r="G30" s="371" t="s">
        <v>90</v>
      </c>
      <c r="H30" s="365" t="s">
        <v>90</v>
      </c>
      <c r="I30" s="369" t="s">
        <v>90</v>
      </c>
      <c r="J30" s="321"/>
      <c r="K30" s="165" t="s">
        <v>55</v>
      </c>
      <c r="L30" s="384"/>
      <c r="M30" s="178">
        <f t="shared" si="0"/>
        <v>4</v>
      </c>
    </row>
    <row r="31" spans="1:13">
      <c r="A31" s="51">
        <v>5</v>
      </c>
      <c r="B31" s="63" t="s">
        <v>13</v>
      </c>
      <c r="C31" s="365" t="s">
        <v>90</v>
      </c>
      <c r="D31" s="291"/>
      <c r="E31" s="366" t="s">
        <v>90</v>
      </c>
      <c r="F31" s="313"/>
      <c r="G31" s="319"/>
      <c r="H31" s="365" t="s">
        <v>90</v>
      </c>
      <c r="I31" s="369" t="s">
        <v>90</v>
      </c>
      <c r="J31" s="371"/>
      <c r="K31" s="365" t="s">
        <v>90</v>
      </c>
      <c r="L31" s="369" t="s">
        <v>90</v>
      </c>
      <c r="M31" s="178">
        <f t="shared" si="0"/>
        <v>6</v>
      </c>
    </row>
    <row r="32" spans="1:13">
      <c r="A32" s="34"/>
      <c r="B32" s="29" t="s">
        <v>157</v>
      </c>
      <c r="C32" s="365" t="s">
        <v>90</v>
      </c>
      <c r="D32" s="366" t="s">
        <v>90</v>
      </c>
      <c r="E32" s="314"/>
      <c r="F32" s="369" t="s">
        <v>90</v>
      </c>
      <c r="G32" s="371" t="s">
        <v>90</v>
      </c>
      <c r="H32" s="365" t="s">
        <v>90</v>
      </c>
      <c r="I32" s="369" t="s">
        <v>90</v>
      </c>
      <c r="J32" s="321"/>
      <c r="K32" s="165" t="s">
        <v>55</v>
      </c>
      <c r="L32" s="369" t="s">
        <v>90</v>
      </c>
      <c r="M32" s="178">
        <f t="shared" si="0"/>
        <v>7</v>
      </c>
    </row>
    <row r="33" spans="1:13">
      <c r="A33" s="34"/>
      <c r="B33" s="29" t="s">
        <v>158</v>
      </c>
      <c r="C33" s="365" t="s">
        <v>90</v>
      </c>
      <c r="D33" s="314"/>
      <c r="E33" s="384"/>
      <c r="F33" s="313"/>
      <c r="G33" s="371" t="s">
        <v>90</v>
      </c>
      <c r="H33" s="365" t="s">
        <v>90</v>
      </c>
      <c r="I33" s="369" t="s">
        <v>90</v>
      </c>
      <c r="J33" s="371" t="s">
        <v>90</v>
      </c>
      <c r="K33" s="231"/>
      <c r="L33" s="369" t="s">
        <v>90</v>
      </c>
      <c r="M33" s="178">
        <f t="shared" si="0"/>
        <v>6</v>
      </c>
    </row>
    <row r="34" spans="1:13">
      <c r="A34" s="34"/>
      <c r="B34" s="63" t="s">
        <v>159</v>
      </c>
      <c r="C34" s="365" t="s">
        <v>90</v>
      </c>
      <c r="D34" s="314"/>
      <c r="E34" s="384"/>
      <c r="F34" s="313"/>
      <c r="G34" s="371" t="s">
        <v>90</v>
      </c>
      <c r="H34" s="365" t="s">
        <v>90</v>
      </c>
      <c r="I34" s="369" t="s">
        <v>90</v>
      </c>
      <c r="J34" s="321"/>
      <c r="K34" s="365" t="s">
        <v>90</v>
      </c>
      <c r="L34" s="369" t="s">
        <v>90</v>
      </c>
      <c r="M34" s="178">
        <f t="shared" si="0"/>
        <v>6</v>
      </c>
    </row>
    <row r="35" spans="1:13">
      <c r="A35" s="34"/>
      <c r="B35" s="29" t="s">
        <v>160</v>
      </c>
      <c r="C35" s="365" t="s">
        <v>90</v>
      </c>
      <c r="D35" s="314" t="s">
        <v>55</v>
      </c>
      <c r="E35" s="366" t="s">
        <v>90</v>
      </c>
      <c r="F35" s="369" t="s">
        <v>90</v>
      </c>
      <c r="G35" s="318"/>
      <c r="H35" s="365" t="s">
        <v>90</v>
      </c>
      <c r="I35" s="369" t="s">
        <v>90</v>
      </c>
      <c r="J35" s="371"/>
      <c r="K35" s="167"/>
      <c r="L35" s="369" t="s">
        <v>90</v>
      </c>
      <c r="M35" s="178">
        <f t="shared" si="0"/>
        <v>6</v>
      </c>
    </row>
    <row r="36" spans="1:13">
      <c r="A36" s="64"/>
      <c r="B36" s="29" t="s">
        <v>161</v>
      </c>
      <c r="C36" s="365" t="s">
        <v>90</v>
      </c>
      <c r="D36" s="314"/>
      <c r="E36" s="291"/>
      <c r="F36" s="313"/>
      <c r="G36" s="318"/>
      <c r="H36" s="365" t="s">
        <v>90</v>
      </c>
      <c r="I36" s="369" t="s">
        <v>90</v>
      </c>
      <c r="J36" s="318"/>
      <c r="K36" s="365" t="s">
        <v>90</v>
      </c>
      <c r="L36" s="369" t="s">
        <v>90</v>
      </c>
      <c r="M36" s="178">
        <f t="shared" si="0"/>
        <v>5</v>
      </c>
    </row>
    <row r="37" spans="1:13">
      <c r="A37" s="51">
        <v>6</v>
      </c>
      <c r="B37" s="29" t="s">
        <v>162</v>
      </c>
      <c r="C37" s="365" t="s">
        <v>90</v>
      </c>
      <c r="D37" s="314"/>
      <c r="E37" s="314"/>
      <c r="F37" s="384"/>
      <c r="G37" s="371" t="s">
        <v>90</v>
      </c>
      <c r="H37" s="365" t="s">
        <v>90</v>
      </c>
      <c r="I37" s="369" t="s">
        <v>90</v>
      </c>
      <c r="J37" s="371"/>
      <c r="K37" s="365" t="s">
        <v>90</v>
      </c>
      <c r="L37" s="369" t="s">
        <v>90</v>
      </c>
      <c r="M37" s="178">
        <f t="shared" si="0"/>
        <v>6</v>
      </c>
    </row>
    <row r="38" spans="1:13">
      <c r="A38" s="34"/>
      <c r="B38" s="29" t="s">
        <v>163</v>
      </c>
      <c r="C38" s="365" t="s">
        <v>90</v>
      </c>
      <c r="D38" s="314"/>
      <c r="E38" s="314"/>
      <c r="F38" s="313"/>
      <c r="G38" s="371"/>
      <c r="H38" s="365" t="s">
        <v>90</v>
      </c>
      <c r="I38" s="369" t="s">
        <v>90</v>
      </c>
      <c r="J38" s="371"/>
      <c r="K38" s="360"/>
      <c r="L38" s="384"/>
      <c r="M38" s="178">
        <f t="shared" si="0"/>
        <v>3</v>
      </c>
    </row>
    <row r="39" spans="1:13">
      <c r="A39" s="34"/>
      <c r="B39" s="63" t="s">
        <v>164</v>
      </c>
      <c r="C39" s="365" t="s">
        <v>90</v>
      </c>
      <c r="D39" s="314" t="s">
        <v>55</v>
      </c>
      <c r="E39" s="366" t="s">
        <v>90</v>
      </c>
      <c r="F39" s="384"/>
      <c r="G39" s="371"/>
      <c r="H39" s="365" t="s">
        <v>90</v>
      </c>
      <c r="I39" s="369" t="s">
        <v>90</v>
      </c>
      <c r="J39" s="371"/>
      <c r="K39" s="365" t="s">
        <v>90</v>
      </c>
      <c r="L39" s="384"/>
      <c r="M39" s="178">
        <f t="shared" si="0"/>
        <v>5</v>
      </c>
    </row>
    <row r="40" spans="1:13">
      <c r="A40" s="34"/>
      <c r="B40" s="67" t="s">
        <v>165</v>
      </c>
      <c r="C40" s="365" t="s">
        <v>90</v>
      </c>
      <c r="D40" s="315"/>
      <c r="E40" s="366" t="s">
        <v>90</v>
      </c>
      <c r="F40" s="384"/>
      <c r="G40" s="318"/>
      <c r="H40" s="365" t="s">
        <v>90</v>
      </c>
      <c r="I40" s="369" t="s">
        <v>90</v>
      </c>
      <c r="J40" s="321"/>
      <c r="K40" s="365" t="s">
        <v>90</v>
      </c>
      <c r="L40" s="369" t="s">
        <v>90</v>
      </c>
      <c r="M40" s="178">
        <f t="shared" si="0"/>
        <v>6</v>
      </c>
    </row>
    <row r="41" spans="1:13">
      <c r="A41" s="64"/>
      <c r="B41" s="29" t="s">
        <v>166</v>
      </c>
      <c r="C41" s="365" t="s">
        <v>90</v>
      </c>
      <c r="D41" s="315"/>
      <c r="E41" s="366" t="s">
        <v>90</v>
      </c>
      <c r="F41" s="369" t="s">
        <v>90</v>
      </c>
      <c r="G41" s="371" t="s">
        <v>90</v>
      </c>
      <c r="H41" s="365" t="s">
        <v>90</v>
      </c>
      <c r="I41" s="369" t="s">
        <v>90</v>
      </c>
      <c r="J41" s="165" t="s">
        <v>55</v>
      </c>
      <c r="K41" s="167"/>
      <c r="L41" s="369" t="s">
        <v>90</v>
      </c>
      <c r="M41" s="178">
        <f t="shared" si="0"/>
        <v>7</v>
      </c>
    </row>
    <row r="42" spans="1:13">
      <c r="A42" s="51">
        <v>7</v>
      </c>
      <c r="B42" s="29" t="s">
        <v>167</v>
      </c>
      <c r="C42" s="365" t="s">
        <v>90</v>
      </c>
      <c r="D42" s="315"/>
      <c r="E42" s="384"/>
      <c r="F42" s="384"/>
      <c r="G42" s="318"/>
      <c r="H42" s="365" t="s">
        <v>90</v>
      </c>
      <c r="I42" s="369" t="s">
        <v>90</v>
      </c>
      <c r="J42" s="384"/>
      <c r="K42" s="365" t="s">
        <v>90</v>
      </c>
      <c r="L42" s="369" t="s">
        <v>90</v>
      </c>
      <c r="M42" s="178">
        <f t="shared" si="0"/>
        <v>5</v>
      </c>
    </row>
    <row r="43" spans="1:13">
      <c r="A43" s="34"/>
      <c r="B43" s="29" t="s">
        <v>168</v>
      </c>
      <c r="C43" s="370" t="s">
        <v>90</v>
      </c>
      <c r="D43" s="366" t="s">
        <v>90</v>
      </c>
      <c r="E43" s="366" t="s">
        <v>90</v>
      </c>
      <c r="F43" s="384"/>
      <c r="G43" s="318"/>
      <c r="H43" s="365" t="s">
        <v>90</v>
      </c>
      <c r="I43" s="369" t="s">
        <v>90</v>
      </c>
      <c r="J43" s="321"/>
      <c r="K43" s="365" t="s">
        <v>90</v>
      </c>
      <c r="L43" s="369" t="s">
        <v>90</v>
      </c>
      <c r="M43" s="178">
        <f t="shared" si="0"/>
        <v>7</v>
      </c>
    </row>
    <row r="44" spans="1:13">
      <c r="A44" s="34"/>
      <c r="B44" s="29" t="s">
        <v>169</v>
      </c>
      <c r="C44" s="370" t="s">
        <v>90</v>
      </c>
      <c r="D44" s="366" t="s">
        <v>90</v>
      </c>
      <c r="E44" s="291"/>
      <c r="F44" s="384"/>
      <c r="G44" s="371" t="s">
        <v>90</v>
      </c>
      <c r="H44" s="365" t="s">
        <v>90</v>
      </c>
      <c r="I44" s="369" t="s">
        <v>90</v>
      </c>
      <c r="J44" s="371" t="s">
        <v>90</v>
      </c>
      <c r="K44" s="165" t="s">
        <v>55</v>
      </c>
      <c r="L44" s="369" t="s">
        <v>90</v>
      </c>
      <c r="M44" s="178">
        <f t="shared" si="0"/>
        <v>7</v>
      </c>
    </row>
    <row r="45" spans="1:13">
      <c r="A45" s="64"/>
      <c r="B45" s="63" t="s">
        <v>17</v>
      </c>
      <c r="C45" s="365" t="s">
        <v>90</v>
      </c>
      <c r="D45" s="314" t="s">
        <v>55</v>
      </c>
      <c r="E45" s="339"/>
      <c r="F45" s="384"/>
      <c r="G45" s="371"/>
      <c r="H45" s="365" t="s">
        <v>90</v>
      </c>
      <c r="I45" s="369" t="s">
        <v>90</v>
      </c>
      <c r="J45" s="320"/>
      <c r="K45" s="365" t="s">
        <v>90</v>
      </c>
      <c r="L45" s="164"/>
      <c r="M45" s="178">
        <f t="shared" si="0"/>
        <v>4</v>
      </c>
    </row>
    <row r="46" spans="1:13">
      <c r="A46" s="51">
        <v>8</v>
      </c>
      <c r="B46" s="29" t="s">
        <v>7</v>
      </c>
      <c r="C46" s="360"/>
      <c r="D46" s="314" t="s">
        <v>55</v>
      </c>
      <c r="E46" s="316"/>
      <c r="F46" s="384"/>
      <c r="G46" s="371"/>
      <c r="H46" s="365" t="s">
        <v>90</v>
      </c>
      <c r="I46" s="369" t="s">
        <v>90</v>
      </c>
      <c r="J46" s="371"/>
      <c r="K46" s="360"/>
      <c r="L46" s="369" t="s">
        <v>90</v>
      </c>
      <c r="M46" s="178">
        <f t="shared" si="0"/>
        <v>3</v>
      </c>
    </row>
    <row r="47" spans="1:13">
      <c r="A47" s="34"/>
      <c r="B47" s="29" t="s">
        <v>170</v>
      </c>
      <c r="C47" s="365" t="s">
        <v>90</v>
      </c>
      <c r="D47" s="291"/>
      <c r="E47" s="366" t="s">
        <v>90</v>
      </c>
      <c r="F47" s="384"/>
      <c r="G47" s="371"/>
      <c r="H47" s="365" t="s">
        <v>90</v>
      </c>
      <c r="I47" s="369" t="s">
        <v>90</v>
      </c>
      <c r="J47" s="371"/>
      <c r="K47" s="365" t="s">
        <v>90</v>
      </c>
      <c r="L47" s="164"/>
      <c r="M47" s="178">
        <f t="shared" si="0"/>
        <v>5</v>
      </c>
    </row>
    <row r="48" spans="1:13">
      <c r="A48" s="34"/>
      <c r="B48" s="29" t="s">
        <v>16</v>
      </c>
      <c r="C48" s="365" t="s">
        <v>90</v>
      </c>
      <c r="D48" s="366" t="s">
        <v>90</v>
      </c>
      <c r="E48" s="366" t="s">
        <v>90</v>
      </c>
      <c r="F48" s="384"/>
      <c r="G48" s="318"/>
      <c r="H48" s="365" t="s">
        <v>90</v>
      </c>
      <c r="I48" s="369" t="s">
        <v>90</v>
      </c>
      <c r="J48" s="371"/>
      <c r="K48" s="165" t="s">
        <v>55</v>
      </c>
      <c r="L48" s="164"/>
      <c r="M48" s="178">
        <f t="shared" si="0"/>
        <v>5</v>
      </c>
    </row>
    <row r="49" spans="1:13">
      <c r="A49" s="34"/>
      <c r="B49" s="29" t="s">
        <v>21</v>
      </c>
      <c r="C49" s="365" t="s">
        <v>90</v>
      </c>
      <c r="D49" s="315"/>
      <c r="E49" s="291"/>
      <c r="F49" s="384"/>
      <c r="G49" s="371"/>
      <c r="H49" s="365" t="s">
        <v>90</v>
      </c>
      <c r="I49" s="163"/>
      <c r="J49" s="371"/>
      <c r="K49" s="167"/>
      <c r="L49" s="369" t="s">
        <v>90</v>
      </c>
      <c r="M49" s="178">
        <f t="shared" si="0"/>
        <v>3</v>
      </c>
    </row>
    <row r="50" spans="1:13">
      <c r="A50" s="34"/>
      <c r="B50" s="55" t="s">
        <v>171</v>
      </c>
      <c r="C50" s="365" t="s">
        <v>90</v>
      </c>
      <c r="D50" s="314" t="s">
        <v>55</v>
      </c>
      <c r="E50" s="366" t="s">
        <v>90</v>
      </c>
      <c r="F50" s="384"/>
      <c r="G50" s="371"/>
      <c r="H50" s="365" t="s">
        <v>90</v>
      </c>
      <c r="I50" s="369" t="s">
        <v>90</v>
      </c>
      <c r="J50" s="371"/>
      <c r="K50" s="165" t="s">
        <v>55</v>
      </c>
      <c r="L50" s="369" t="s">
        <v>90</v>
      </c>
      <c r="M50" s="178">
        <f t="shared" si="0"/>
        <v>5</v>
      </c>
    </row>
    <row r="51" spans="1:13">
      <c r="A51" s="64"/>
      <c r="B51" s="29" t="s">
        <v>23</v>
      </c>
      <c r="C51" s="165" t="s">
        <v>55</v>
      </c>
      <c r="D51" s="384"/>
      <c r="E51" s="366" t="s">
        <v>90</v>
      </c>
      <c r="F51" s="384"/>
      <c r="G51" s="318"/>
      <c r="H51" s="365" t="s">
        <v>90</v>
      </c>
      <c r="I51" s="369" t="s">
        <v>90</v>
      </c>
      <c r="J51" s="371"/>
      <c r="K51" s="165" t="s">
        <v>55</v>
      </c>
      <c r="L51" s="164"/>
      <c r="M51" s="178">
        <f t="shared" si="0"/>
        <v>3</v>
      </c>
    </row>
    <row r="52" spans="1:13">
      <c r="A52" s="51">
        <v>9</v>
      </c>
      <c r="B52" s="29" t="s">
        <v>172</v>
      </c>
      <c r="C52" s="365" t="s">
        <v>90</v>
      </c>
      <c r="D52" s="314" t="s">
        <v>55</v>
      </c>
      <c r="E52" s="384"/>
      <c r="F52" s="384"/>
      <c r="G52" s="318"/>
      <c r="H52" s="365" t="s">
        <v>90</v>
      </c>
      <c r="I52" s="369" t="s">
        <v>90</v>
      </c>
      <c r="J52" s="371" t="s">
        <v>90</v>
      </c>
      <c r="K52" s="365" t="s">
        <v>90</v>
      </c>
      <c r="L52" s="369" t="s">
        <v>90</v>
      </c>
      <c r="M52" s="178">
        <f t="shared" si="0"/>
        <v>6</v>
      </c>
    </row>
    <row r="53" spans="1:13">
      <c r="A53" s="34"/>
      <c r="B53" s="63" t="s">
        <v>173</v>
      </c>
      <c r="C53" s="365" t="s">
        <v>90</v>
      </c>
      <c r="D53" s="314" t="s">
        <v>55</v>
      </c>
      <c r="E53" s="314"/>
      <c r="F53" s="313"/>
      <c r="G53" s="371"/>
      <c r="H53" s="365" t="s">
        <v>90</v>
      </c>
      <c r="I53" s="369" t="s">
        <v>90</v>
      </c>
      <c r="J53" s="371" t="s">
        <v>90</v>
      </c>
      <c r="K53" s="165" t="s">
        <v>55</v>
      </c>
      <c r="L53" s="369" t="s">
        <v>90</v>
      </c>
      <c r="M53" s="178">
        <f t="shared" si="0"/>
        <v>5</v>
      </c>
    </row>
    <row r="54" spans="1:13">
      <c r="A54" s="34"/>
      <c r="B54" s="29" t="s">
        <v>174</v>
      </c>
      <c r="C54" s="365" t="s">
        <v>90</v>
      </c>
      <c r="D54" s="366" t="s">
        <v>90</v>
      </c>
      <c r="E54" s="384"/>
      <c r="F54" s="369" t="s">
        <v>90</v>
      </c>
      <c r="G54" s="371"/>
      <c r="H54" s="365" t="s">
        <v>90</v>
      </c>
      <c r="I54" s="369" t="s">
        <v>90</v>
      </c>
      <c r="J54" s="371"/>
      <c r="K54" s="365" t="s">
        <v>90</v>
      </c>
      <c r="L54" s="369" t="s">
        <v>90</v>
      </c>
      <c r="M54" s="178">
        <f t="shared" si="0"/>
        <v>7</v>
      </c>
    </row>
    <row r="55" spans="1:13">
      <c r="A55" s="64"/>
      <c r="B55" s="29" t="s">
        <v>175</v>
      </c>
      <c r="C55" s="165" t="s">
        <v>55</v>
      </c>
      <c r="D55" s="366" t="s">
        <v>90</v>
      </c>
      <c r="E55" s="315"/>
      <c r="F55" s="384"/>
      <c r="G55" s="371"/>
      <c r="H55" s="365" t="s">
        <v>90</v>
      </c>
      <c r="I55" s="369" t="s">
        <v>90</v>
      </c>
      <c r="J55" s="371"/>
      <c r="K55" s="365" t="s">
        <v>90</v>
      </c>
      <c r="L55" s="369" t="s">
        <v>90</v>
      </c>
      <c r="M55" s="178">
        <f t="shared" si="0"/>
        <v>5</v>
      </c>
    </row>
    <row r="56" spans="1:13">
      <c r="A56" s="51">
        <v>10</v>
      </c>
      <c r="B56" s="29" t="s">
        <v>6</v>
      </c>
      <c r="C56" s="365" t="s">
        <v>90</v>
      </c>
      <c r="D56" s="314" t="s">
        <v>55</v>
      </c>
      <c r="E56" s="314"/>
      <c r="F56" s="313"/>
      <c r="G56" s="318"/>
      <c r="H56" s="365" t="s">
        <v>90</v>
      </c>
      <c r="I56" s="369" t="s">
        <v>90</v>
      </c>
      <c r="J56" s="384"/>
      <c r="K56" s="165"/>
      <c r="L56" s="369" t="s">
        <v>90</v>
      </c>
      <c r="M56" s="178">
        <f t="shared" si="0"/>
        <v>4</v>
      </c>
    </row>
    <row r="57" spans="1:13">
      <c r="A57" s="34"/>
      <c r="B57" s="29" t="s">
        <v>12</v>
      </c>
      <c r="C57" s="165" t="s">
        <v>55</v>
      </c>
      <c r="D57" s="366" t="s">
        <v>90</v>
      </c>
      <c r="E57" s="291"/>
      <c r="F57" s="384"/>
      <c r="G57" s="371"/>
      <c r="H57" s="365" t="s">
        <v>90</v>
      </c>
      <c r="I57" s="369" t="s">
        <v>90</v>
      </c>
      <c r="J57" s="371"/>
      <c r="K57" s="365" t="s">
        <v>90</v>
      </c>
      <c r="L57" s="384"/>
      <c r="M57" s="178">
        <f t="shared" si="0"/>
        <v>4</v>
      </c>
    </row>
    <row r="58" spans="1:13">
      <c r="A58" s="34"/>
      <c r="B58" s="30" t="s">
        <v>176</v>
      </c>
      <c r="C58" s="365" t="s">
        <v>90</v>
      </c>
      <c r="D58" s="314"/>
      <c r="E58" s="315"/>
      <c r="F58" s="313"/>
      <c r="G58" s="318"/>
      <c r="H58" s="365" t="s">
        <v>90</v>
      </c>
      <c r="I58" s="369" t="s">
        <v>90</v>
      </c>
      <c r="J58" s="318"/>
      <c r="K58" s="360"/>
      <c r="L58" s="369" t="s">
        <v>90</v>
      </c>
      <c r="M58" s="178">
        <f t="shared" si="0"/>
        <v>4</v>
      </c>
    </row>
    <row r="59" spans="1:13" ht="12.75" customHeight="1" thickBot="1">
      <c r="A59" s="27"/>
      <c r="B59" s="63" t="s">
        <v>177</v>
      </c>
      <c r="C59" s="364" t="s">
        <v>90</v>
      </c>
      <c r="D59" s="367" t="s">
        <v>90</v>
      </c>
      <c r="E59" s="317"/>
      <c r="F59" s="368" t="s">
        <v>90</v>
      </c>
      <c r="G59" s="361"/>
      <c r="H59" s="365" t="s">
        <v>90</v>
      </c>
      <c r="I59" s="368" t="s">
        <v>90</v>
      </c>
      <c r="J59" s="340"/>
      <c r="K59" s="374" t="s">
        <v>90</v>
      </c>
      <c r="L59" s="368" t="s">
        <v>90</v>
      </c>
      <c r="M59" s="179">
        <f t="shared" si="0"/>
        <v>7</v>
      </c>
    </row>
    <row r="60" spans="1:13" ht="13" thickBot="1">
      <c r="A60" s="35"/>
      <c r="B60" s="36" t="s">
        <v>41</v>
      </c>
      <c r="C60" s="6">
        <f>COUNTIF(C9:C59,"Flow")-COUNTIF(C22,"Flow")</f>
        <v>44</v>
      </c>
      <c r="D60" s="7">
        <f>COUNTIF(D9:D59,"Flow")-COUNTIF(D22,"Flow")</f>
        <v>15</v>
      </c>
      <c r="E60" s="7">
        <f t="shared" ref="E60:L60" si="1">COUNTIF(E9:E59,"Flow")-COUNTIF(E22,"Flow")</f>
        <v>13</v>
      </c>
      <c r="F60" s="3">
        <f t="shared" si="1"/>
        <v>13</v>
      </c>
      <c r="G60" s="6">
        <f t="shared" si="1"/>
        <v>11</v>
      </c>
      <c r="H60" s="196">
        <f t="shared" si="1"/>
        <v>50</v>
      </c>
      <c r="I60" s="3">
        <f t="shared" si="1"/>
        <v>49</v>
      </c>
      <c r="J60" s="6">
        <f t="shared" si="1"/>
        <v>11</v>
      </c>
      <c r="K60" s="196">
        <f t="shared" si="1"/>
        <v>25</v>
      </c>
      <c r="L60" s="3">
        <f t="shared" si="1"/>
        <v>34</v>
      </c>
      <c r="M60" s="337">
        <f>SUM(C60:L60)</f>
        <v>265</v>
      </c>
    </row>
    <row r="61" spans="1:13" ht="13" thickBot="1">
      <c r="A61" s="32"/>
      <c r="B61" s="33" t="s">
        <v>51</v>
      </c>
      <c r="C61" s="6">
        <v>50</v>
      </c>
      <c r="D61" s="7">
        <v>39</v>
      </c>
      <c r="E61" s="37" t="s">
        <v>251</v>
      </c>
      <c r="F61" s="3">
        <v>30</v>
      </c>
      <c r="G61" s="25">
        <v>31</v>
      </c>
      <c r="H61" s="6">
        <v>50</v>
      </c>
      <c r="I61" s="56">
        <v>50</v>
      </c>
      <c r="J61" s="25">
        <v>35</v>
      </c>
      <c r="K61" s="6">
        <v>50</v>
      </c>
      <c r="L61" s="3">
        <v>25</v>
      </c>
      <c r="M61" s="25">
        <f>SUM(C61:L61)</f>
        <v>360</v>
      </c>
    </row>
    <row r="62" spans="1:13" ht="13" thickBot="1">
      <c r="A62" s="32"/>
      <c r="B62" s="38" t="s">
        <v>45</v>
      </c>
      <c r="C62" s="39">
        <f>C60/C61</f>
        <v>0.88</v>
      </c>
      <c r="D62" s="40">
        <f>D60/D61</f>
        <v>0.38461538461538464</v>
      </c>
      <c r="E62" s="325" t="s">
        <v>237</v>
      </c>
      <c r="F62" s="41">
        <f>F60/F61</f>
        <v>0.43333333333333335</v>
      </c>
      <c r="G62" s="16">
        <f t="shared" ref="G62:L62" si="2">G60/G61</f>
        <v>0.35483870967741937</v>
      </c>
      <c r="H62" s="39">
        <f t="shared" si="2"/>
        <v>1</v>
      </c>
      <c r="I62" s="57">
        <f t="shared" si="2"/>
        <v>0.98</v>
      </c>
      <c r="J62" s="16">
        <f t="shared" si="2"/>
        <v>0.31428571428571428</v>
      </c>
      <c r="K62" s="39">
        <f t="shared" si="2"/>
        <v>0.5</v>
      </c>
      <c r="L62" s="41">
        <f t="shared" si="2"/>
        <v>1.36</v>
      </c>
      <c r="M62" s="15">
        <f>M60/M61</f>
        <v>0.73611111111111116</v>
      </c>
    </row>
    <row r="63" spans="1:13" ht="9.75" hidden="1" customHeight="1">
      <c r="A63" s="23"/>
      <c r="B63" s="2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11"/>
    </row>
    <row r="64" spans="1:13" ht="3" hidden="1" customHeight="1" thickBot="1">
      <c r="B64" s="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idden="1">
      <c r="A65" s="18">
        <v>2</v>
      </c>
      <c r="B65" s="75" t="s">
        <v>57</v>
      </c>
      <c r="C65" s="18"/>
      <c r="D65" s="102"/>
      <c r="E65" s="73"/>
      <c r="F65" s="53"/>
      <c r="G65" s="212"/>
      <c r="H65" s="149" t="s">
        <v>96</v>
      </c>
      <c r="I65" s="150" t="s">
        <v>94</v>
      </c>
      <c r="J65" s="71"/>
      <c r="K65" s="151">
        <v>2003</v>
      </c>
      <c r="L65" s="53"/>
      <c r="M65" s="304"/>
    </row>
    <row r="66" spans="1:13" hidden="1">
      <c r="A66" s="19">
        <v>2</v>
      </c>
      <c r="B66" s="76" t="s">
        <v>87</v>
      </c>
      <c r="C66" s="19"/>
      <c r="D66" s="65"/>
      <c r="E66" s="60"/>
      <c r="F66" s="120">
        <v>2005</v>
      </c>
      <c r="G66" s="213"/>
      <c r="H66" s="19"/>
      <c r="I66" s="26"/>
      <c r="J66" s="72"/>
      <c r="K66" s="19"/>
      <c r="L66" s="26"/>
      <c r="M66" s="303"/>
    </row>
    <row r="67" spans="1:13" hidden="1">
      <c r="A67" s="19">
        <v>9</v>
      </c>
      <c r="B67" s="76" t="s">
        <v>26</v>
      </c>
      <c r="C67" s="19"/>
      <c r="D67" s="43" t="s">
        <v>90</v>
      </c>
      <c r="E67" s="60"/>
      <c r="F67" s="26"/>
      <c r="G67" s="214"/>
      <c r="H67" s="19"/>
      <c r="I67" s="26"/>
      <c r="J67" s="72"/>
      <c r="K67" s="137" t="s">
        <v>91</v>
      </c>
      <c r="L67" s="26"/>
      <c r="M67" s="303"/>
    </row>
    <row r="68" spans="1:13" ht="13" hidden="1" thickBot="1">
      <c r="A68" s="24">
        <v>9</v>
      </c>
      <c r="B68" s="104" t="s">
        <v>56</v>
      </c>
      <c r="C68" s="24"/>
      <c r="D68" s="62"/>
      <c r="E68" s="61"/>
      <c r="F68" s="70"/>
      <c r="G68" s="215"/>
      <c r="H68" s="24"/>
      <c r="I68" s="70"/>
      <c r="J68" s="103"/>
      <c r="K68" s="24"/>
      <c r="L68" s="70"/>
      <c r="M68" s="305"/>
    </row>
    <row r="69" spans="1:13" ht="13" hidden="1" thickBot="1">
      <c r="A69" s="27" t="s">
        <v>52</v>
      </c>
      <c r="B69" s="101" t="s">
        <v>58</v>
      </c>
      <c r="C69" s="6">
        <v>0</v>
      </c>
      <c r="D69" s="105">
        <v>1</v>
      </c>
      <c r="E69" s="158">
        <v>0</v>
      </c>
      <c r="F69" s="159">
        <v>0</v>
      </c>
      <c r="G69" s="216"/>
      <c r="H69" s="160">
        <v>0</v>
      </c>
      <c r="I69" s="158">
        <v>0</v>
      </c>
      <c r="J69" s="161">
        <v>0</v>
      </c>
      <c r="K69" s="160">
        <v>0</v>
      </c>
      <c r="L69" s="159">
        <v>0</v>
      </c>
      <c r="M69" s="306"/>
    </row>
    <row r="70" spans="1:13" ht="12" hidden="1" customHeight="1" thickBot="1">
      <c r="A70" s="20"/>
      <c r="B70" s="8"/>
      <c r="C70" s="9"/>
      <c r="D70" s="78"/>
      <c r="E70" s="9"/>
      <c r="F70" s="9"/>
      <c r="G70" s="9"/>
      <c r="H70" s="58"/>
      <c r="I70" s="9"/>
      <c r="J70" s="58"/>
      <c r="K70" s="58"/>
      <c r="L70" s="58"/>
      <c r="M70" s="42"/>
    </row>
    <row r="71" spans="1:13" ht="12" hidden="1" customHeight="1">
      <c r="A71" s="18">
        <v>1</v>
      </c>
      <c r="B71" s="75" t="s">
        <v>61</v>
      </c>
      <c r="C71" s="141" t="s">
        <v>98</v>
      </c>
      <c r="D71" s="122" t="s">
        <v>16</v>
      </c>
      <c r="E71" s="152" t="s">
        <v>16</v>
      </c>
      <c r="F71" s="124" t="s">
        <v>16</v>
      </c>
      <c r="G71" s="217"/>
      <c r="H71" s="18"/>
      <c r="I71" s="133"/>
      <c r="J71" s="131" t="s">
        <v>16</v>
      </c>
      <c r="K71" s="18"/>
      <c r="L71" s="139" t="s">
        <v>16</v>
      </c>
      <c r="M71" s="304"/>
    </row>
    <row r="72" spans="1:13" hidden="1">
      <c r="A72" s="34">
        <v>2</v>
      </c>
      <c r="B72" s="30" t="s">
        <v>29</v>
      </c>
      <c r="C72" s="142" t="s">
        <v>99</v>
      </c>
      <c r="D72" s="122" t="s">
        <v>16</v>
      </c>
      <c r="E72" s="122" t="s">
        <v>16</v>
      </c>
      <c r="F72" s="125" t="s">
        <v>16</v>
      </c>
      <c r="G72" s="218"/>
      <c r="H72" s="145" t="s">
        <v>102</v>
      </c>
      <c r="I72" s="77"/>
      <c r="J72" s="135" t="s">
        <v>16</v>
      </c>
      <c r="K72" s="64"/>
      <c r="L72" s="123" t="s">
        <v>16</v>
      </c>
      <c r="M72" s="307"/>
    </row>
    <row r="73" spans="1:13" hidden="1">
      <c r="A73" s="19">
        <v>5</v>
      </c>
      <c r="B73" s="30" t="s">
        <v>65</v>
      </c>
      <c r="C73" s="118"/>
      <c r="D73" s="122" t="s">
        <v>16</v>
      </c>
      <c r="E73" s="122" t="s">
        <v>16</v>
      </c>
      <c r="F73" s="125" t="s">
        <v>16</v>
      </c>
      <c r="G73" s="218"/>
      <c r="H73" s="99"/>
      <c r="I73" s="77"/>
      <c r="J73" s="135" t="s">
        <v>16</v>
      </c>
      <c r="K73" s="64"/>
      <c r="L73" s="123" t="s">
        <v>16</v>
      </c>
      <c r="M73" s="307"/>
    </row>
    <row r="74" spans="1:13" hidden="1">
      <c r="A74" s="19">
        <v>5</v>
      </c>
      <c r="B74" s="30" t="s">
        <v>66</v>
      </c>
      <c r="C74" s="118"/>
      <c r="D74" s="122" t="s">
        <v>16</v>
      </c>
      <c r="E74" s="122" t="s">
        <v>16</v>
      </c>
      <c r="F74" s="125" t="s">
        <v>16</v>
      </c>
      <c r="G74" s="218"/>
      <c r="H74" s="99"/>
      <c r="I74" s="77"/>
      <c r="J74" s="135" t="s">
        <v>16</v>
      </c>
      <c r="K74" s="64"/>
      <c r="L74" s="123" t="s">
        <v>16</v>
      </c>
      <c r="M74" s="307"/>
    </row>
    <row r="75" spans="1:13" hidden="1">
      <c r="A75" s="19">
        <v>5</v>
      </c>
      <c r="B75" s="30" t="s">
        <v>67</v>
      </c>
      <c r="C75" s="118"/>
      <c r="D75" s="122" t="s">
        <v>16</v>
      </c>
      <c r="E75" s="122" t="s">
        <v>16</v>
      </c>
      <c r="F75" s="125" t="s">
        <v>16</v>
      </c>
      <c r="G75" s="218"/>
      <c r="H75" s="99"/>
      <c r="I75" s="77"/>
      <c r="J75" s="135" t="s">
        <v>16</v>
      </c>
      <c r="K75" s="64"/>
      <c r="L75" s="123" t="s">
        <v>16</v>
      </c>
      <c r="M75" s="307"/>
    </row>
    <row r="76" spans="1:13" hidden="1">
      <c r="A76" s="19">
        <v>5</v>
      </c>
      <c r="B76" s="30" t="s">
        <v>68</v>
      </c>
      <c r="C76" s="118"/>
      <c r="D76" s="122" t="s">
        <v>16</v>
      </c>
      <c r="E76" s="122" t="s">
        <v>16</v>
      </c>
      <c r="F76" s="125" t="s">
        <v>16</v>
      </c>
      <c r="G76" s="218"/>
      <c r="H76" s="99"/>
      <c r="I76" s="77"/>
      <c r="J76" s="135" t="s">
        <v>16</v>
      </c>
      <c r="K76" s="64"/>
      <c r="L76" s="123" t="s">
        <v>16</v>
      </c>
      <c r="M76" s="307"/>
    </row>
    <row r="77" spans="1:13" hidden="1">
      <c r="A77" s="19">
        <v>5</v>
      </c>
      <c r="B77" s="30" t="s">
        <v>69</v>
      </c>
      <c r="C77" s="118"/>
      <c r="D77" s="122" t="s">
        <v>16</v>
      </c>
      <c r="E77" s="122" t="s">
        <v>16</v>
      </c>
      <c r="F77" s="125" t="s">
        <v>16</v>
      </c>
      <c r="G77" s="218"/>
      <c r="H77" s="99"/>
      <c r="I77" s="77"/>
      <c r="J77" s="135" t="s">
        <v>16</v>
      </c>
      <c r="K77" s="64"/>
      <c r="L77" s="123" t="s">
        <v>16</v>
      </c>
      <c r="M77" s="307"/>
    </row>
    <row r="78" spans="1:13" hidden="1">
      <c r="A78" s="51">
        <v>6</v>
      </c>
      <c r="B78" s="29" t="s">
        <v>24</v>
      </c>
      <c r="C78" s="148" t="s">
        <v>105</v>
      </c>
      <c r="D78" s="122" t="s">
        <v>16</v>
      </c>
      <c r="E78" s="122" t="s">
        <v>16</v>
      </c>
      <c r="F78" s="125" t="s">
        <v>16</v>
      </c>
      <c r="G78" s="218"/>
      <c r="H78" s="19"/>
      <c r="I78" s="59"/>
      <c r="J78" s="135" t="s">
        <v>16</v>
      </c>
      <c r="K78" s="147" t="s">
        <v>103</v>
      </c>
      <c r="L78" s="123" t="s">
        <v>16</v>
      </c>
      <c r="M78" s="303"/>
    </row>
    <row r="79" spans="1:13" hidden="1">
      <c r="A79" s="51">
        <v>8</v>
      </c>
      <c r="B79" s="29" t="s">
        <v>31</v>
      </c>
      <c r="C79" s="113" t="s">
        <v>104</v>
      </c>
      <c r="D79" s="122" t="s">
        <v>16</v>
      </c>
      <c r="E79" s="122" t="s">
        <v>16</v>
      </c>
      <c r="F79" s="125" t="s">
        <v>16</v>
      </c>
      <c r="G79" s="218"/>
      <c r="I79" s="59"/>
      <c r="J79" s="135" t="s">
        <v>16</v>
      </c>
      <c r="K79" s="19"/>
      <c r="L79" s="123" t="s">
        <v>16</v>
      </c>
      <c r="M79" s="303"/>
    </row>
    <row r="80" spans="1:13" hidden="1">
      <c r="A80" s="19">
        <v>9</v>
      </c>
      <c r="B80" s="29" t="s">
        <v>53</v>
      </c>
      <c r="C80" s="116">
        <v>2007</v>
      </c>
      <c r="D80" s="121" t="s">
        <v>106</v>
      </c>
      <c r="E80" s="122" t="s">
        <v>16</v>
      </c>
      <c r="F80" s="125" t="s">
        <v>16</v>
      </c>
      <c r="G80" s="218"/>
      <c r="H80" s="19"/>
      <c r="I80" s="59"/>
      <c r="J80" s="135" t="s">
        <v>16</v>
      </c>
      <c r="K80" s="19"/>
      <c r="L80" s="123" t="s">
        <v>16</v>
      </c>
      <c r="M80" s="303"/>
    </row>
    <row r="81" spans="1:13" hidden="1">
      <c r="A81" s="19">
        <v>9</v>
      </c>
      <c r="B81" s="29" t="s">
        <v>59</v>
      </c>
      <c r="C81" s="116">
        <v>2008</v>
      </c>
      <c r="D81" s="122" t="s">
        <v>16</v>
      </c>
      <c r="E81" s="122" t="s">
        <v>16</v>
      </c>
      <c r="F81" s="125" t="s">
        <v>16</v>
      </c>
      <c r="G81" s="218"/>
      <c r="H81" s="153" t="s">
        <v>95</v>
      </c>
      <c r="I81" s="59"/>
      <c r="J81" s="135" t="s">
        <v>16</v>
      </c>
      <c r="K81" s="19"/>
      <c r="L81" s="123" t="s">
        <v>16</v>
      </c>
      <c r="M81" s="303"/>
    </row>
    <row r="82" spans="1:13" hidden="1">
      <c r="A82" s="19">
        <v>9</v>
      </c>
      <c r="B82" s="29" t="s">
        <v>70</v>
      </c>
      <c r="C82" s="115"/>
      <c r="D82" s="122" t="s">
        <v>16</v>
      </c>
      <c r="E82" s="122" t="s">
        <v>16</v>
      </c>
      <c r="F82" s="125" t="s">
        <v>16</v>
      </c>
      <c r="G82" s="218"/>
      <c r="H82" s="19"/>
      <c r="I82" s="59"/>
      <c r="J82" s="135" t="s">
        <v>16</v>
      </c>
      <c r="K82" s="19"/>
      <c r="L82" s="123" t="s">
        <v>16</v>
      </c>
      <c r="M82" s="303"/>
    </row>
    <row r="83" spans="1:13" hidden="1">
      <c r="A83" s="19">
        <v>9</v>
      </c>
      <c r="B83" s="29" t="s">
        <v>25</v>
      </c>
      <c r="C83" s="130" t="s">
        <v>100</v>
      </c>
      <c r="D83" s="121" t="s">
        <v>107</v>
      </c>
      <c r="E83" s="129" t="s">
        <v>92</v>
      </c>
      <c r="F83" s="125" t="s">
        <v>16</v>
      </c>
      <c r="G83" s="218"/>
      <c r="H83" s="144" t="s">
        <v>101</v>
      </c>
      <c r="I83" s="146" t="s">
        <v>103</v>
      </c>
      <c r="J83" s="135" t="s">
        <v>16</v>
      </c>
      <c r="K83" s="45" t="s">
        <v>90</v>
      </c>
      <c r="L83" s="140" t="s">
        <v>97</v>
      </c>
      <c r="M83" s="303"/>
    </row>
    <row r="84" spans="1:13" hidden="1">
      <c r="A84" s="19">
        <v>9</v>
      </c>
      <c r="B84" s="29" t="s">
        <v>27</v>
      </c>
      <c r="C84" s="116">
        <v>2008</v>
      </c>
      <c r="D84" s="122" t="s">
        <v>16</v>
      </c>
      <c r="E84" s="122" t="s">
        <v>16</v>
      </c>
      <c r="F84" s="125" t="s">
        <v>16</v>
      </c>
      <c r="G84" s="218"/>
      <c r="H84" s="143">
        <v>2006</v>
      </c>
      <c r="I84" s="154" t="s">
        <v>91</v>
      </c>
      <c r="J84" s="135" t="s">
        <v>16</v>
      </c>
      <c r="K84" s="155" t="s">
        <v>91</v>
      </c>
      <c r="L84" s="123" t="s">
        <v>16</v>
      </c>
      <c r="M84" s="303"/>
    </row>
    <row r="85" spans="1:13" hidden="1">
      <c r="A85" s="19">
        <v>9</v>
      </c>
      <c r="B85" s="29" t="s">
        <v>71</v>
      </c>
      <c r="C85" s="115"/>
      <c r="D85" s="122" t="s">
        <v>16</v>
      </c>
      <c r="E85" s="122" t="s">
        <v>16</v>
      </c>
      <c r="F85" s="125" t="s">
        <v>16</v>
      </c>
      <c r="G85" s="218"/>
      <c r="H85" s="153" t="s">
        <v>92</v>
      </c>
      <c r="I85" s="66"/>
      <c r="J85" s="135" t="s">
        <v>16</v>
      </c>
      <c r="K85" s="100"/>
      <c r="L85" s="123" t="s">
        <v>16</v>
      </c>
      <c r="M85" s="303"/>
    </row>
    <row r="86" spans="1:13" hidden="1">
      <c r="A86" s="19">
        <v>9</v>
      </c>
      <c r="B86" s="29" t="s">
        <v>32</v>
      </c>
      <c r="C86" s="113" t="s">
        <v>90</v>
      </c>
      <c r="D86" s="122" t="s">
        <v>16</v>
      </c>
      <c r="E86" s="122">
        <v>2007</v>
      </c>
      <c r="F86" s="125" t="s">
        <v>16</v>
      </c>
      <c r="G86" s="218"/>
      <c r="H86" s="153" t="s">
        <v>108</v>
      </c>
      <c r="I86" s="59"/>
      <c r="J86" s="135" t="s">
        <v>16</v>
      </c>
      <c r="K86" s="45" t="s">
        <v>90</v>
      </c>
      <c r="L86" s="123" t="s">
        <v>16</v>
      </c>
      <c r="M86" s="303"/>
    </row>
    <row r="87" spans="1:13" hidden="1">
      <c r="A87" s="19">
        <v>10</v>
      </c>
      <c r="B87" s="29" t="s">
        <v>72</v>
      </c>
      <c r="C87" s="117"/>
      <c r="D87" s="122" t="s">
        <v>16</v>
      </c>
      <c r="E87" s="122" t="s">
        <v>16</v>
      </c>
      <c r="F87" s="125" t="s">
        <v>16</v>
      </c>
      <c r="G87" s="218"/>
      <c r="H87" s="19"/>
      <c r="I87" s="59"/>
      <c r="J87" s="135" t="s">
        <v>16</v>
      </c>
      <c r="K87" s="68"/>
      <c r="L87" s="123" t="s">
        <v>16</v>
      </c>
      <c r="M87" s="303"/>
    </row>
    <row r="88" spans="1:13" hidden="1">
      <c r="A88" s="19">
        <v>10</v>
      </c>
      <c r="B88" s="29" t="s">
        <v>73</v>
      </c>
      <c r="C88" s="117"/>
      <c r="D88" s="122" t="s">
        <v>16</v>
      </c>
      <c r="E88" s="122" t="s">
        <v>16</v>
      </c>
      <c r="F88" s="125" t="s">
        <v>16</v>
      </c>
      <c r="G88" s="218"/>
      <c r="H88" s="19"/>
      <c r="I88" s="59"/>
      <c r="J88" s="135" t="s">
        <v>16</v>
      </c>
      <c r="K88" s="155" t="s">
        <v>93</v>
      </c>
      <c r="L88" s="123" t="s">
        <v>16</v>
      </c>
      <c r="M88" s="303"/>
    </row>
    <row r="89" spans="1:13" hidden="1">
      <c r="A89" s="19">
        <v>10</v>
      </c>
      <c r="B89" s="29" t="s">
        <v>63</v>
      </c>
      <c r="C89" s="117"/>
      <c r="D89" s="122" t="s">
        <v>16</v>
      </c>
      <c r="E89" s="122" t="s">
        <v>16</v>
      </c>
      <c r="F89" s="125" t="s">
        <v>16</v>
      </c>
      <c r="G89" s="218"/>
      <c r="H89" s="19"/>
      <c r="I89" s="59"/>
      <c r="J89" s="135" t="s">
        <v>16</v>
      </c>
      <c r="K89" s="68"/>
      <c r="L89" s="123" t="s">
        <v>16</v>
      </c>
      <c r="M89" s="303"/>
    </row>
    <row r="90" spans="1:13" hidden="1">
      <c r="A90" s="19">
        <v>10</v>
      </c>
      <c r="B90" s="29" t="s">
        <v>62</v>
      </c>
      <c r="C90" s="115"/>
      <c r="D90" s="122" t="s">
        <v>16</v>
      </c>
      <c r="E90" s="122" t="s">
        <v>16</v>
      </c>
      <c r="F90" s="125" t="s">
        <v>16</v>
      </c>
      <c r="G90" s="218"/>
      <c r="H90" s="19"/>
      <c r="I90" s="59"/>
      <c r="J90" s="135" t="s">
        <v>16</v>
      </c>
      <c r="K90" s="19"/>
      <c r="L90" s="123" t="s">
        <v>16</v>
      </c>
      <c r="M90" s="303"/>
    </row>
    <row r="91" spans="1:13" hidden="1">
      <c r="A91" s="19">
        <v>10</v>
      </c>
      <c r="B91" s="29" t="s">
        <v>74</v>
      </c>
      <c r="C91" s="117"/>
      <c r="D91" s="122" t="s">
        <v>16</v>
      </c>
      <c r="E91" s="122" t="s">
        <v>16</v>
      </c>
      <c r="F91" s="125" t="s">
        <v>16</v>
      </c>
      <c r="G91" s="218"/>
      <c r="H91" s="153" t="s">
        <v>109</v>
      </c>
      <c r="I91" s="59"/>
      <c r="J91" s="135" t="s">
        <v>16</v>
      </c>
      <c r="K91" s="68"/>
      <c r="L91" s="123" t="s">
        <v>16</v>
      </c>
      <c r="M91" s="303"/>
    </row>
    <row r="92" spans="1:13" hidden="1">
      <c r="A92" s="19">
        <v>10</v>
      </c>
      <c r="B92" s="29" t="s">
        <v>34</v>
      </c>
      <c r="C92" s="115" t="s">
        <v>52</v>
      </c>
      <c r="D92" s="122" t="s">
        <v>16</v>
      </c>
      <c r="E92" s="122" t="s">
        <v>16</v>
      </c>
      <c r="F92" s="125" t="s">
        <v>16</v>
      </c>
      <c r="G92" s="218"/>
      <c r="H92" s="44" t="s">
        <v>90</v>
      </c>
      <c r="I92" s="59"/>
      <c r="J92" s="135" t="s">
        <v>16</v>
      </c>
      <c r="K92" s="5"/>
      <c r="L92" s="123" t="s">
        <v>16</v>
      </c>
      <c r="M92" s="303"/>
    </row>
    <row r="93" spans="1:13" hidden="1">
      <c r="A93" s="19">
        <v>10</v>
      </c>
      <c r="B93" s="67" t="s">
        <v>75</v>
      </c>
      <c r="C93" s="126"/>
      <c r="D93" s="122" t="s">
        <v>16</v>
      </c>
      <c r="E93" s="122" t="s">
        <v>16</v>
      </c>
      <c r="F93" s="125" t="s">
        <v>16</v>
      </c>
      <c r="G93" s="218"/>
      <c r="H93" s="157">
        <v>2006</v>
      </c>
      <c r="I93" s="52"/>
      <c r="J93" s="135" t="s">
        <v>16</v>
      </c>
      <c r="K93" s="5"/>
      <c r="L93" s="123" t="s">
        <v>16</v>
      </c>
      <c r="M93" s="303"/>
    </row>
    <row r="94" spans="1:13" hidden="1">
      <c r="A94" s="19">
        <v>10</v>
      </c>
      <c r="B94" s="67" t="s">
        <v>88</v>
      </c>
      <c r="C94" s="136">
        <v>2007</v>
      </c>
      <c r="D94" s="122" t="s">
        <v>16</v>
      </c>
      <c r="E94" s="122" t="s">
        <v>16</v>
      </c>
      <c r="F94" s="125" t="s">
        <v>16</v>
      </c>
      <c r="G94" s="218"/>
      <c r="H94" s="97"/>
      <c r="I94" s="52"/>
      <c r="J94" s="135" t="s">
        <v>16</v>
      </c>
      <c r="K94" s="5"/>
      <c r="L94" s="123" t="s">
        <v>16</v>
      </c>
      <c r="M94" s="303"/>
    </row>
    <row r="95" spans="1:13" hidden="1">
      <c r="A95" s="19">
        <v>10</v>
      </c>
      <c r="B95" s="67" t="s">
        <v>60</v>
      </c>
      <c r="C95" s="126"/>
      <c r="D95" s="122" t="s">
        <v>16</v>
      </c>
      <c r="E95" s="122" t="s">
        <v>16</v>
      </c>
      <c r="F95" s="125" t="s">
        <v>16</v>
      </c>
      <c r="G95" s="218"/>
      <c r="H95" s="97"/>
      <c r="I95" s="52"/>
      <c r="J95" s="135" t="s">
        <v>16</v>
      </c>
      <c r="K95" s="5"/>
      <c r="L95" s="123" t="s">
        <v>16</v>
      </c>
      <c r="M95" s="303"/>
    </row>
    <row r="96" spans="1:13" hidden="1">
      <c r="A96" s="19">
        <v>10</v>
      </c>
      <c r="B96" s="67" t="s">
        <v>76</v>
      </c>
      <c r="C96" s="126"/>
      <c r="D96" s="122" t="s">
        <v>16</v>
      </c>
      <c r="E96" s="122" t="s">
        <v>16</v>
      </c>
      <c r="F96" s="125" t="s">
        <v>16</v>
      </c>
      <c r="G96" s="218"/>
      <c r="H96" s="97"/>
      <c r="I96" s="52"/>
      <c r="J96" s="135" t="s">
        <v>16</v>
      </c>
      <c r="K96" s="5"/>
      <c r="L96" s="123" t="s">
        <v>16</v>
      </c>
      <c r="M96" s="303"/>
    </row>
    <row r="97" spans="1:13" hidden="1">
      <c r="A97" s="19">
        <v>10</v>
      </c>
      <c r="B97" s="67" t="s">
        <v>77</v>
      </c>
      <c r="C97" s="126"/>
      <c r="D97" s="122" t="s">
        <v>16</v>
      </c>
      <c r="E97" s="122" t="s">
        <v>16</v>
      </c>
      <c r="F97" s="125" t="s">
        <v>16</v>
      </c>
      <c r="G97" s="218"/>
      <c r="H97" s="97"/>
      <c r="I97" s="52"/>
      <c r="J97" s="135" t="s">
        <v>16</v>
      </c>
      <c r="K97" s="5"/>
      <c r="L97" s="123" t="s">
        <v>16</v>
      </c>
      <c r="M97" s="303"/>
    </row>
    <row r="98" spans="1:13" hidden="1">
      <c r="A98" s="19">
        <v>10</v>
      </c>
      <c r="B98" s="67" t="s">
        <v>28</v>
      </c>
      <c r="C98" s="126"/>
      <c r="D98" s="122" t="s">
        <v>16</v>
      </c>
      <c r="E98" s="122" t="s">
        <v>16</v>
      </c>
      <c r="F98" s="125" t="s">
        <v>16</v>
      </c>
      <c r="G98" s="218"/>
      <c r="H98" s="96" t="s">
        <v>90</v>
      </c>
      <c r="I98" s="156">
        <v>2006</v>
      </c>
      <c r="J98" s="135" t="s">
        <v>16</v>
      </c>
      <c r="K98" s="19"/>
      <c r="L98" s="123" t="s">
        <v>16</v>
      </c>
      <c r="M98" s="303"/>
    </row>
    <row r="99" spans="1:13" hidden="1">
      <c r="A99" s="19">
        <v>10</v>
      </c>
      <c r="B99" s="67" t="s">
        <v>64</v>
      </c>
      <c r="C99" s="156">
        <v>2007</v>
      </c>
      <c r="D99" s="122" t="s">
        <v>16</v>
      </c>
      <c r="E99" s="122" t="s">
        <v>16</v>
      </c>
      <c r="F99" s="125" t="s">
        <v>16</v>
      </c>
      <c r="G99" s="218"/>
      <c r="H99" s="97"/>
      <c r="I99" s="52"/>
      <c r="J99" s="135" t="s">
        <v>16</v>
      </c>
      <c r="K99" s="19"/>
      <c r="L99" s="123" t="s">
        <v>16</v>
      </c>
      <c r="M99" s="308"/>
    </row>
    <row r="100" spans="1:13" hidden="1">
      <c r="A100" s="19">
        <v>10</v>
      </c>
      <c r="B100" s="76" t="s">
        <v>30</v>
      </c>
      <c r="C100" s="113" t="s">
        <v>90</v>
      </c>
      <c r="D100" s="122" t="s">
        <v>16</v>
      </c>
      <c r="E100" s="122" t="s">
        <v>16</v>
      </c>
      <c r="F100" s="125" t="s">
        <v>16</v>
      </c>
      <c r="G100" s="218"/>
      <c r="H100" s="69"/>
      <c r="I100" s="59"/>
      <c r="J100" s="135" t="s">
        <v>16</v>
      </c>
      <c r="K100" s="19"/>
      <c r="L100" s="123" t="s">
        <v>16</v>
      </c>
      <c r="M100" s="308"/>
    </row>
    <row r="101" spans="1:13" ht="13" hidden="1" thickBot="1">
      <c r="A101" s="19">
        <v>10</v>
      </c>
      <c r="B101" s="76" t="s">
        <v>78</v>
      </c>
      <c r="C101" s="119"/>
      <c r="D101" s="127" t="s">
        <v>16</v>
      </c>
      <c r="E101" s="127" t="s">
        <v>16</v>
      </c>
      <c r="F101" s="128" t="s">
        <v>16</v>
      </c>
      <c r="G101" s="219"/>
      <c r="H101" s="98"/>
      <c r="I101" s="134"/>
      <c r="J101" s="132" t="s">
        <v>16</v>
      </c>
      <c r="K101" s="27"/>
      <c r="L101" s="138" t="s">
        <v>16</v>
      </c>
      <c r="M101" s="309"/>
    </row>
    <row r="102" spans="1:13" ht="13" hidden="1" thickBot="1">
      <c r="A102" s="32"/>
      <c r="B102" s="31" t="s">
        <v>42</v>
      </c>
      <c r="C102" s="6">
        <v>3</v>
      </c>
      <c r="D102" s="7">
        <f t="shared" ref="D102:L102" si="3">COUNTIF(D72:D92,"Flowing")</f>
        <v>0</v>
      </c>
      <c r="E102" s="7">
        <f t="shared" si="3"/>
        <v>0</v>
      </c>
      <c r="F102" s="3">
        <f t="shared" si="3"/>
        <v>0</v>
      </c>
      <c r="G102" s="169"/>
      <c r="H102" s="6">
        <v>2</v>
      </c>
      <c r="I102" s="56">
        <f t="shared" si="3"/>
        <v>0</v>
      </c>
      <c r="J102" s="25">
        <f t="shared" si="3"/>
        <v>0</v>
      </c>
      <c r="K102" s="6">
        <v>2</v>
      </c>
      <c r="L102" s="7">
        <f t="shared" si="3"/>
        <v>0</v>
      </c>
      <c r="M102" s="108"/>
    </row>
    <row r="103" spans="1:13" hidden="1">
      <c r="B103" s="8"/>
      <c r="C103" s="109"/>
      <c r="D103" s="13"/>
      <c r="E103" s="13"/>
      <c r="F103" s="110"/>
      <c r="G103" s="13"/>
      <c r="H103" s="14"/>
      <c r="I103" s="14"/>
      <c r="J103" s="13"/>
      <c r="K103" s="10"/>
      <c r="L103" s="13"/>
      <c r="M103" s="10"/>
    </row>
    <row r="104" spans="1:13" s="1" customFormat="1" ht="13" hidden="1" thickBot="1">
      <c r="A104" s="4"/>
      <c r="B104" s="33" t="s">
        <v>33</v>
      </c>
      <c r="C104" s="6">
        <f>SUM(C102,C69,C60)</f>
        <v>47</v>
      </c>
      <c r="D104" s="7">
        <f>SUM(D102,D69,D60)</f>
        <v>16</v>
      </c>
      <c r="E104" s="7">
        <f>SUM(E102,E69,E60)</f>
        <v>13</v>
      </c>
      <c r="F104" s="3">
        <f>SUM(F102,F69,F60)</f>
        <v>13</v>
      </c>
      <c r="G104" s="169"/>
      <c r="H104" s="6">
        <f>H60+COUNTIF(H67,"Flowing")+H102</f>
        <v>52</v>
      </c>
      <c r="I104" s="7">
        <f>I60+COUNTIF(I67,"Flowing")+I102</f>
        <v>49</v>
      </c>
      <c r="J104" s="25">
        <f>J60+COUNTIF(J67,"Flowing")+J102</f>
        <v>11</v>
      </c>
      <c r="K104" s="6">
        <f>K60+COUNTIF(K67,"Flowing")+K102</f>
        <v>27</v>
      </c>
      <c r="L104" s="7">
        <f>L60+COUNTIF(L67,"Flowing")+L102</f>
        <v>34</v>
      </c>
      <c r="M104" s="108"/>
    </row>
    <row r="105" spans="1:13" s="1" customFormat="1" hidden="1">
      <c r="A105" s="8"/>
      <c r="B105" s="8"/>
      <c r="C105" s="111"/>
      <c r="D105" s="12"/>
      <c r="E105" s="12"/>
      <c r="F105" s="112"/>
      <c r="G105" s="12"/>
      <c r="H105" s="12"/>
      <c r="I105" s="12"/>
      <c r="J105" s="12"/>
      <c r="K105" s="12"/>
      <c r="L105" s="12"/>
      <c r="M105" s="12"/>
    </row>
    <row r="106" spans="1:13" s="1" customFormat="1" hidden="1">
      <c r="A106" s="80" t="s">
        <v>86</v>
      </c>
      <c r="B106" s="94"/>
      <c r="C106" s="85"/>
      <c r="D106" s="81"/>
      <c r="E106" s="81"/>
      <c r="F106" s="86"/>
      <c r="G106" s="220"/>
      <c r="H106" s="85"/>
      <c r="I106" s="81"/>
      <c r="J106" s="91"/>
      <c r="K106" s="85"/>
      <c r="L106" s="86"/>
      <c r="M106" s="220"/>
    </row>
    <row r="107" spans="1:13" s="1" customFormat="1" hidden="1">
      <c r="A107" s="82"/>
      <c r="B107" s="74" t="s">
        <v>82</v>
      </c>
      <c r="C107" s="87"/>
      <c r="D107" s="79"/>
      <c r="E107" s="79"/>
      <c r="F107" s="88"/>
      <c r="G107" s="221"/>
      <c r="H107" s="87"/>
      <c r="I107" s="79"/>
      <c r="J107" s="92"/>
      <c r="K107" s="87"/>
      <c r="L107" s="88"/>
      <c r="M107" s="221"/>
    </row>
    <row r="108" spans="1:13" s="1" customFormat="1" hidden="1">
      <c r="A108" s="82"/>
      <c r="B108" s="74" t="s">
        <v>83</v>
      </c>
      <c r="C108" s="87"/>
      <c r="D108" s="79"/>
      <c r="E108" s="79"/>
      <c r="F108" s="88"/>
      <c r="G108" s="221"/>
      <c r="H108" s="87"/>
      <c r="I108" s="79"/>
      <c r="J108" s="92"/>
      <c r="K108" s="87"/>
      <c r="L108" s="88"/>
      <c r="M108" s="221"/>
    </row>
    <row r="109" spans="1:13" s="1" customFormat="1" hidden="1">
      <c r="A109" s="82"/>
      <c r="B109" s="74" t="s">
        <v>84</v>
      </c>
      <c r="C109" s="87"/>
      <c r="D109" s="79"/>
      <c r="E109" s="79"/>
      <c r="F109" s="88"/>
      <c r="G109" s="221"/>
      <c r="H109" s="87"/>
      <c r="I109" s="79"/>
      <c r="J109" s="92"/>
      <c r="K109" s="87"/>
      <c r="L109" s="88"/>
      <c r="M109" s="221"/>
    </row>
    <row r="110" spans="1:13" s="1" customFormat="1" hidden="1">
      <c r="A110" s="82"/>
      <c r="B110" s="74" t="s">
        <v>85</v>
      </c>
      <c r="C110" s="87"/>
      <c r="D110" s="79"/>
      <c r="E110" s="79"/>
      <c r="F110" s="88"/>
      <c r="G110" s="221"/>
      <c r="H110" s="87"/>
      <c r="I110" s="79"/>
      <c r="J110" s="92"/>
      <c r="K110" s="87"/>
      <c r="L110" s="88"/>
      <c r="M110" s="221"/>
    </row>
    <row r="111" spans="1:13" s="1" customFormat="1" hidden="1">
      <c r="A111" s="82"/>
      <c r="B111" s="74" t="s">
        <v>81</v>
      </c>
      <c r="C111" s="87"/>
      <c r="D111" s="79"/>
      <c r="E111" s="79"/>
      <c r="F111" s="88"/>
      <c r="G111" s="221"/>
      <c r="H111" s="87"/>
      <c r="I111" s="79"/>
      <c r="J111" s="92"/>
      <c r="K111" s="87"/>
      <c r="L111" s="88"/>
      <c r="M111" s="221"/>
    </row>
    <row r="112" spans="1:13" s="1" customFormat="1" hidden="1">
      <c r="A112" s="82"/>
      <c r="B112" s="74" t="s">
        <v>79</v>
      </c>
      <c r="C112" s="87"/>
      <c r="D112" s="79"/>
      <c r="E112" s="79"/>
      <c r="F112" s="88"/>
      <c r="G112" s="221"/>
      <c r="H112" s="87"/>
      <c r="I112" s="79"/>
      <c r="J112" s="92"/>
      <c r="K112" s="87"/>
      <c r="L112" s="88"/>
      <c r="M112" s="221"/>
    </row>
    <row r="113" spans="1:13" s="1" customFormat="1" ht="13" hidden="1" thickBot="1">
      <c r="A113" s="83"/>
      <c r="B113" s="95" t="s">
        <v>80</v>
      </c>
      <c r="C113" s="89"/>
      <c r="D113" s="84"/>
      <c r="E113" s="84"/>
      <c r="F113" s="90"/>
      <c r="G113" s="222"/>
      <c r="H113" s="89"/>
      <c r="I113" s="84"/>
      <c r="J113" s="93"/>
      <c r="K113" s="89"/>
      <c r="L113" s="90"/>
      <c r="M113" s="222"/>
    </row>
    <row r="114" spans="1:13">
      <c r="C114" s="2" t="str">
        <f>"Data collected for data flows between 01/01/2004 and "&amp;$C$132</f>
        <v>Data collected for data flows between 01/01/2004 and 9/30/2012</v>
      </c>
    </row>
    <row r="115" spans="1:13">
      <c r="C115" s="2" t="s">
        <v>263</v>
      </c>
    </row>
    <row r="116" spans="1:13">
      <c r="C116" s="2" t="s">
        <v>256</v>
      </c>
    </row>
    <row r="117" spans="1:13">
      <c r="C117" s="2" t="s">
        <v>257</v>
      </c>
    </row>
    <row r="119" spans="1:13">
      <c r="C119" s="312"/>
      <c r="D119" s="17" t="s">
        <v>319</v>
      </c>
      <c r="K119" s="10"/>
    </row>
    <row r="120" spans="1:13">
      <c r="C120" s="385"/>
      <c r="D120" s="2" t="s">
        <v>320</v>
      </c>
      <c r="K120" s="13"/>
    </row>
    <row r="121" spans="1:13" ht="6" customHeight="1">
      <c r="C121" s="385"/>
      <c r="K121" s="13"/>
    </row>
    <row r="122" spans="1:13">
      <c r="C122" s="291"/>
      <c r="D122" s="17" t="s">
        <v>321</v>
      </c>
    </row>
    <row r="123" spans="1:13" ht="6" customHeight="1">
      <c r="C123" s="386"/>
      <c r="D123" s="17"/>
    </row>
    <row r="124" spans="1:13" ht="12.75" customHeight="1">
      <c r="C124" s="314"/>
      <c r="D124" s="17" t="s">
        <v>322</v>
      </c>
      <c r="F124" s="47"/>
      <c r="G124" s="47"/>
    </row>
    <row r="125" spans="1:13" ht="6" customHeight="1">
      <c r="C125" s="386"/>
      <c r="D125" s="17"/>
    </row>
    <row r="126" spans="1:13" ht="12.75" customHeight="1">
      <c r="C126" s="166" t="s">
        <v>55</v>
      </c>
      <c r="D126" s="17" t="s">
        <v>139</v>
      </c>
      <c r="F126" s="47"/>
      <c r="G126" s="47"/>
    </row>
    <row r="127" spans="1:13" ht="6" customHeight="1">
      <c r="C127" s="387"/>
      <c r="D127" s="17"/>
      <c r="E127" s="46"/>
      <c r="F127" s="48"/>
      <c r="G127" s="48"/>
    </row>
    <row r="128" spans="1:13" ht="12.75" customHeight="1">
      <c r="C128" s="384"/>
      <c r="D128" s="17" t="s">
        <v>323</v>
      </c>
      <c r="E128" s="46"/>
      <c r="F128" s="47"/>
      <c r="G128" s="47"/>
    </row>
    <row r="129" spans="3:8">
      <c r="E129" s="46"/>
      <c r="F129" s="48"/>
      <c r="G129" s="48"/>
    </row>
    <row r="130" spans="3:8" ht="16" hidden="1">
      <c r="C130" s="54" t="s">
        <v>110</v>
      </c>
      <c r="E130" s="46"/>
      <c r="F130" s="47"/>
      <c r="G130" s="47"/>
    </row>
    <row r="131" spans="3:8">
      <c r="E131" s="46"/>
    </row>
    <row r="132" spans="3:8" ht="12.75" hidden="1" customHeight="1">
      <c r="C132" s="283" t="s">
        <v>291</v>
      </c>
      <c r="D132" s="284" t="s">
        <v>236</v>
      </c>
      <c r="E132" s="285"/>
    </row>
    <row r="133" spans="3:8" ht="12.75" hidden="1" customHeight="1"/>
    <row r="134" spans="3:8" ht="12.75" hidden="1" customHeight="1"/>
    <row r="135" spans="3:8" ht="12.75" hidden="1" customHeight="1"/>
    <row r="136" spans="3:8" ht="12.75" hidden="1" customHeight="1">
      <c r="C136" s="2" t="e">
        <f>VLOOKUP(C56, C119:D128,2, FALSE)</f>
        <v>#N/A</v>
      </c>
    </row>
    <row r="137" spans="3:8" ht="13.5" hidden="1" customHeight="1" thickBot="1"/>
    <row r="138" spans="3:8" ht="12.75" hidden="1" customHeight="1">
      <c r="C138" s="295">
        <v>1</v>
      </c>
      <c r="D138" s="292" t="s">
        <v>239</v>
      </c>
    </row>
    <row r="139" spans="3:8" ht="12.75" hidden="1" customHeight="1">
      <c r="C139" s="296">
        <v>2</v>
      </c>
      <c r="D139" s="293" t="s">
        <v>240</v>
      </c>
    </row>
    <row r="140" spans="3:8" ht="12.75" hidden="1" customHeight="1">
      <c r="C140" s="296">
        <v>3</v>
      </c>
      <c r="D140" s="293" t="s">
        <v>241</v>
      </c>
    </row>
    <row r="141" spans="3:8" ht="12.75" hidden="1" customHeight="1">
      <c r="C141" s="296">
        <v>4</v>
      </c>
      <c r="D141" s="293" t="s">
        <v>242</v>
      </c>
    </row>
    <row r="142" spans="3:8" ht="12.75" hidden="1" customHeight="1">
      <c r="C142" s="296">
        <v>5</v>
      </c>
      <c r="D142" s="293" t="s">
        <v>243</v>
      </c>
      <c r="H142" s="17"/>
    </row>
    <row r="143" spans="3:8" ht="12.75" hidden="1" customHeight="1">
      <c r="C143" s="296">
        <v>6</v>
      </c>
      <c r="D143" s="293" t="s">
        <v>244</v>
      </c>
    </row>
    <row r="144" spans="3:8" ht="12.75" hidden="1" customHeight="1">
      <c r="C144" s="296">
        <v>7</v>
      </c>
      <c r="D144" s="293" t="s">
        <v>245</v>
      </c>
    </row>
    <row r="145" spans="3:4" ht="12.75" hidden="1" customHeight="1">
      <c r="C145" s="296">
        <v>8</v>
      </c>
      <c r="D145" s="293" t="s">
        <v>246</v>
      </c>
    </row>
    <row r="146" spans="3:4" ht="12.75" hidden="1" customHeight="1">
      <c r="C146" s="296">
        <v>9</v>
      </c>
      <c r="D146" s="293" t="s">
        <v>247</v>
      </c>
    </row>
    <row r="147" spans="3:4" ht="12.75" hidden="1" customHeight="1">
      <c r="C147" s="296">
        <v>10</v>
      </c>
      <c r="D147" s="293" t="s">
        <v>248</v>
      </c>
    </row>
    <row r="148" spans="3:4" ht="12.75" hidden="1" customHeight="1">
      <c r="C148" s="296">
        <v>11</v>
      </c>
      <c r="D148" s="293" t="s">
        <v>249</v>
      </c>
    </row>
    <row r="149" spans="3:4" ht="13.5" hidden="1" customHeight="1" thickBot="1">
      <c r="C149" s="297">
        <v>12</v>
      </c>
      <c r="D149" s="294" t="s">
        <v>250</v>
      </c>
    </row>
  </sheetData>
  <mergeCells count="7">
    <mergeCell ref="A7:A8"/>
    <mergeCell ref="M7:M8"/>
    <mergeCell ref="K3:L3"/>
    <mergeCell ref="C7:L7"/>
    <mergeCell ref="B7:B8"/>
    <mergeCell ref="H3:I3"/>
    <mergeCell ref="C3:F3"/>
  </mergeCells>
  <phoneticPr fontId="0" type="noConversion"/>
  <printOptions horizontalCentered="1"/>
  <pageMargins left="0.15" right="0.15" top="0.24" bottom="0.31" header="0.25" footer="0.17"/>
  <pageSetup scale="58" orientation="landscape"/>
  <headerFooter alignWithMargins="0">
    <oddFooter>&amp;Rpage &amp;P of &amp;N</oddFooter>
  </headerFooter>
  <rowBreaks count="1" manualBreakCount="1">
    <brk id="6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1"/>
  <sheetViews>
    <sheetView workbookViewId="0">
      <selection activeCell="G5" sqref="G5"/>
    </sheetView>
  </sheetViews>
  <sheetFormatPr baseColWidth="10" defaultColWidth="8.83203125" defaultRowHeight="12" x14ac:dyDescent="0"/>
  <cols>
    <col min="1" max="1" width="7.6640625" style="2" customWidth="1"/>
    <col min="2" max="2" width="37.6640625" style="2" bestFit="1" customWidth="1"/>
    <col min="3" max="5" width="13.5" style="2" customWidth="1"/>
    <col min="6" max="6" width="15.33203125" style="2" customWidth="1"/>
    <col min="7" max="12" width="13.5" style="2" customWidth="1"/>
    <col min="13" max="13" width="9.6640625" style="2" customWidth="1"/>
    <col min="14" max="14" width="10.6640625" style="2" customWidth="1"/>
    <col min="15" max="16384" width="8.83203125" style="2"/>
  </cols>
  <sheetData>
    <row r="1" spans="1:13" ht="21">
      <c r="A1" s="282" t="str">
        <f>"Completing Phase I of the Exchange Network -- Q3 2012"</f>
        <v>Completing Phase I of the Exchange Network -- Q3 2012</v>
      </c>
      <c r="C1" s="22"/>
      <c r="D1" s="336"/>
      <c r="E1" s="336"/>
      <c r="F1" s="22"/>
      <c r="G1" s="22"/>
      <c r="H1" s="22"/>
      <c r="I1" s="22"/>
      <c r="J1" s="22"/>
      <c r="K1" s="22"/>
      <c r="L1" s="22"/>
      <c r="M1" s="22"/>
    </row>
    <row r="2" spans="1:13" ht="8.25" customHeight="1" thickBo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187" t="s">
        <v>47</v>
      </c>
      <c r="C3" s="390" t="s">
        <v>46</v>
      </c>
      <c r="D3" s="397"/>
      <c r="E3" s="397"/>
      <c r="F3" s="391"/>
      <c r="G3" s="223" t="s">
        <v>89</v>
      </c>
      <c r="H3" s="390" t="s">
        <v>48</v>
      </c>
      <c r="I3" s="391"/>
      <c r="J3" s="176" t="s">
        <v>49</v>
      </c>
      <c r="K3" s="390" t="s">
        <v>50</v>
      </c>
      <c r="L3" s="391"/>
      <c r="M3" s="21"/>
    </row>
    <row r="4" spans="1:13">
      <c r="A4" s="23"/>
      <c r="B4" s="326" t="s">
        <v>255</v>
      </c>
      <c r="C4" s="205" t="s">
        <v>5</v>
      </c>
      <c r="D4" s="170" t="s">
        <v>1</v>
      </c>
      <c r="E4" s="170" t="s">
        <v>4</v>
      </c>
      <c r="F4" s="230" t="s">
        <v>131</v>
      </c>
      <c r="G4" s="174" t="s">
        <v>54</v>
      </c>
      <c r="H4" s="174" t="s">
        <v>3</v>
      </c>
      <c r="I4" s="175" t="s">
        <v>130</v>
      </c>
      <c r="J4" s="177" t="s">
        <v>252</v>
      </c>
      <c r="K4" s="205" t="s">
        <v>0</v>
      </c>
      <c r="L4" s="327" t="s">
        <v>2</v>
      </c>
      <c r="M4" s="21"/>
    </row>
    <row r="5" spans="1:13">
      <c r="A5" s="189"/>
      <c r="B5" s="188" t="s">
        <v>114</v>
      </c>
      <c r="C5" s="180" t="s">
        <v>112</v>
      </c>
      <c r="D5" s="171" t="s">
        <v>318</v>
      </c>
      <c r="E5" s="171" t="s">
        <v>112</v>
      </c>
      <c r="F5" s="172" t="s">
        <v>112</v>
      </c>
      <c r="G5" s="172" t="s">
        <v>112</v>
      </c>
      <c r="H5" s="180" t="s">
        <v>112</v>
      </c>
      <c r="I5" s="172" t="s">
        <v>112</v>
      </c>
      <c r="J5" s="181" t="s">
        <v>318</v>
      </c>
      <c r="K5" s="180" t="s">
        <v>112</v>
      </c>
      <c r="L5" s="172" t="s">
        <v>112</v>
      </c>
      <c r="M5" s="21"/>
    </row>
    <row r="6" spans="1:13" ht="13" thickBot="1">
      <c r="A6" s="189"/>
      <c r="B6" s="188" t="s">
        <v>254</v>
      </c>
      <c r="C6" s="113"/>
      <c r="D6" s="291"/>
      <c r="E6" s="312"/>
      <c r="F6" s="114"/>
      <c r="G6" s="114"/>
      <c r="H6" s="113"/>
      <c r="I6" s="114"/>
      <c r="J6" s="318"/>
      <c r="K6" s="113"/>
      <c r="L6" s="114"/>
      <c r="M6" s="21"/>
    </row>
    <row r="7" spans="1:13" s="1" customFormat="1" ht="13.5" customHeight="1" thickBot="1">
      <c r="A7" s="388" t="s">
        <v>113</v>
      </c>
      <c r="B7" s="388" t="s">
        <v>126</v>
      </c>
      <c r="C7" s="398" t="s">
        <v>43</v>
      </c>
      <c r="D7" s="393"/>
      <c r="E7" s="393"/>
      <c r="F7" s="393"/>
      <c r="G7" s="393"/>
      <c r="H7" s="393"/>
      <c r="I7" s="393"/>
      <c r="J7" s="393"/>
      <c r="K7" s="393"/>
      <c r="L7" s="399"/>
      <c r="M7" s="388" t="s">
        <v>127</v>
      </c>
    </row>
    <row r="8" spans="1:13" ht="32.25" customHeight="1" thickBot="1">
      <c r="A8" s="389"/>
      <c r="B8" s="389"/>
      <c r="C8" s="185" t="s">
        <v>39</v>
      </c>
      <c r="D8" s="183" t="s">
        <v>36</v>
      </c>
      <c r="E8" s="183" t="s">
        <v>36</v>
      </c>
      <c r="F8" s="184" t="s">
        <v>40</v>
      </c>
      <c r="G8" s="182" t="s">
        <v>35</v>
      </c>
      <c r="H8" s="182" t="s">
        <v>36</v>
      </c>
      <c r="I8" s="191" t="s">
        <v>38</v>
      </c>
      <c r="J8" s="173" t="s">
        <v>35</v>
      </c>
      <c r="K8" s="182" t="s">
        <v>37</v>
      </c>
      <c r="L8" s="186" t="s">
        <v>38</v>
      </c>
      <c r="M8" s="389"/>
    </row>
    <row r="9" spans="1:13">
      <c r="A9" s="71">
        <v>2</v>
      </c>
      <c r="B9" s="28" t="s">
        <v>57</v>
      </c>
      <c r="C9" s="370" t="s">
        <v>90</v>
      </c>
      <c r="D9" s="102"/>
      <c r="E9" s="168"/>
      <c r="F9" s="53"/>
      <c r="G9" s="106"/>
      <c r="H9" s="370" t="s">
        <v>90</v>
      </c>
      <c r="I9" s="363"/>
      <c r="J9" s="71"/>
      <c r="K9" s="194"/>
      <c r="L9" s="384"/>
      <c r="M9" s="192">
        <f>COUNTIF(C9:L9,"Flow")</f>
        <v>2</v>
      </c>
    </row>
    <row r="10" spans="1:13">
      <c r="A10" s="72">
        <v>2</v>
      </c>
      <c r="B10" s="29" t="s">
        <v>87</v>
      </c>
      <c r="C10" s="370" t="s">
        <v>90</v>
      </c>
      <c r="D10" s="65"/>
      <c r="E10" s="384"/>
      <c r="F10" s="193"/>
      <c r="G10" s="50"/>
      <c r="H10" s="19"/>
      <c r="I10" s="26"/>
      <c r="J10" s="72"/>
      <c r="K10" s="19"/>
      <c r="L10" s="323"/>
      <c r="M10" s="178">
        <f t="shared" ref="M10:M13" si="0">COUNTIF(C10:L10,"Flow")</f>
        <v>1</v>
      </c>
    </row>
    <row r="11" spans="1:13">
      <c r="A11" s="72">
        <v>9</v>
      </c>
      <c r="B11" s="29" t="s">
        <v>235</v>
      </c>
      <c r="C11" s="370" t="s">
        <v>90</v>
      </c>
      <c r="D11" s="65"/>
      <c r="E11" s="384"/>
      <c r="F11" s="193"/>
      <c r="G11" s="50"/>
      <c r="H11" s="19"/>
      <c r="I11" s="26"/>
      <c r="J11" s="72"/>
      <c r="K11" s="19"/>
      <c r="L11" s="323"/>
      <c r="M11" s="178">
        <f t="shared" si="0"/>
        <v>1</v>
      </c>
    </row>
    <row r="12" spans="1:13">
      <c r="A12" s="72">
        <v>9</v>
      </c>
      <c r="B12" s="29" t="s">
        <v>26</v>
      </c>
      <c r="C12" s="206" t="s">
        <v>55</v>
      </c>
      <c r="D12" s="375" t="s">
        <v>90</v>
      </c>
      <c r="E12" s="162"/>
      <c r="F12" s="370" t="s">
        <v>90</v>
      </c>
      <c r="G12" s="50"/>
      <c r="H12" s="19"/>
      <c r="I12" s="26"/>
      <c r="J12" s="72"/>
      <c r="K12" s="195"/>
      <c r="L12" s="323"/>
      <c r="M12" s="178">
        <f t="shared" si="0"/>
        <v>2</v>
      </c>
    </row>
    <row r="13" spans="1:13" ht="13" thickBot="1">
      <c r="A13" s="103">
        <v>9</v>
      </c>
      <c r="B13" s="202" t="s">
        <v>56</v>
      </c>
      <c r="C13" s="370" t="s">
        <v>90</v>
      </c>
      <c r="D13" s="375" t="s">
        <v>90</v>
      </c>
      <c r="E13" s="166"/>
      <c r="F13" s="70"/>
      <c r="G13" s="107"/>
      <c r="H13" s="24"/>
      <c r="I13" s="70"/>
      <c r="J13" s="103"/>
      <c r="K13" s="24"/>
      <c r="L13" s="134"/>
      <c r="M13" s="179">
        <f t="shared" si="0"/>
        <v>2</v>
      </c>
    </row>
    <row r="14" spans="1:13" ht="13" thickBot="1">
      <c r="A14" s="27" t="s">
        <v>52</v>
      </c>
      <c r="B14" s="101" t="s">
        <v>58</v>
      </c>
      <c r="C14" s="6">
        <f>COUNTIF(C9:C13,"Flow")</f>
        <v>4</v>
      </c>
      <c r="D14" s="108">
        <f t="shared" ref="D14:L14" si="1">COUNTIF(D9:D13,"Flow")</f>
        <v>2</v>
      </c>
      <c r="E14" s="169">
        <f t="shared" si="1"/>
        <v>0</v>
      </c>
      <c r="F14" s="3">
        <f t="shared" si="1"/>
        <v>1</v>
      </c>
      <c r="G14" s="196">
        <f t="shared" si="1"/>
        <v>0</v>
      </c>
      <c r="H14" s="196">
        <f t="shared" si="1"/>
        <v>1</v>
      </c>
      <c r="I14" s="3">
        <f t="shared" si="1"/>
        <v>0</v>
      </c>
      <c r="J14" s="6">
        <f t="shared" si="1"/>
        <v>0</v>
      </c>
      <c r="K14" s="6">
        <f t="shared" si="1"/>
        <v>0</v>
      </c>
      <c r="L14" s="169">
        <f t="shared" si="1"/>
        <v>0</v>
      </c>
      <c r="M14" s="324">
        <f>SUM(M9:M13)</f>
        <v>8</v>
      </c>
    </row>
    <row r="15" spans="1:13">
      <c r="C15" s="2" t="str">
        <f>"Data collected for data flows between 01/01/2004 and "&amp;States!$C$132</f>
        <v>Data collected for data flows between 01/01/2004 and 9/30/2012</v>
      </c>
    </row>
    <row r="16" spans="1:13">
      <c r="C16" s="2" t="s">
        <v>263</v>
      </c>
    </row>
    <row r="17" spans="3:11">
      <c r="C17" s="2" t="s">
        <v>256</v>
      </c>
    </row>
    <row r="19" spans="3:11">
      <c r="C19" s="312"/>
      <c r="D19" s="17" t="s">
        <v>319</v>
      </c>
      <c r="K19" s="10"/>
    </row>
    <row r="20" spans="3:11">
      <c r="C20" s="385"/>
      <c r="D20" s="2" t="s">
        <v>320</v>
      </c>
      <c r="K20" s="13"/>
    </row>
    <row r="21" spans="3:11" ht="6" customHeight="1">
      <c r="C21" s="385"/>
      <c r="K21" s="13"/>
    </row>
    <row r="22" spans="3:11">
      <c r="C22" s="291"/>
      <c r="D22" s="17" t="s">
        <v>321</v>
      </c>
    </row>
    <row r="23" spans="3:11" ht="6" customHeight="1">
      <c r="C23" s="386"/>
      <c r="D23" s="17"/>
    </row>
    <row r="24" spans="3:11" ht="12.75" customHeight="1">
      <c r="C24" s="314"/>
      <c r="D24" s="17" t="s">
        <v>322</v>
      </c>
      <c r="F24" s="47"/>
      <c r="G24" s="47"/>
    </row>
    <row r="25" spans="3:11" ht="6" customHeight="1">
      <c r="C25" s="386"/>
      <c r="D25" s="17"/>
    </row>
    <row r="26" spans="3:11" ht="12.75" customHeight="1">
      <c r="C26" s="166" t="s">
        <v>55</v>
      </c>
      <c r="D26" s="17" t="s">
        <v>139</v>
      </c>
      <c r="F26" s="47"/>
      <c r="G26" s="47"/>
    </row>
    <row r="27" spans="3:11" ht="6" customHeight="1">
      <c r="C27" s="387"/>
      <c r="D27" s="17"/>
      <c r="E27" s="46"/>
      <c r="F27" s="48"/>
      <c r="G27" s="48"/>
    </row>
    <row r="28" spans="3:11" ht="12.75" customHeight="1">
      <c r="C28" s="384"/>
      <c r="D28" s="17" t="s">
        <v>323</v>
      </c>
      <c r="E28" s="46"/>
      <c r="F28" s="47"/>
      <c r="G28" s="47"/>
    </row>
    <row r="29" spans="3:11">
      <c r="E29" s="46"/>
      <c r="F29" s="48"/>
      <c r="G29" s="48"/>
    </row>
    <row r="30" spans="3:11" ht="16">
      <c r="C30" s="54"/>
      <c r="E30" s="46"/>
      <c r="F30" s="47"/>
      <c r="G30" s="47"/>
    </row>
    <row r="31" spans="3:11">
      <c r="E31" s="46"/>
    </row>
  </sheetData>
  <mergeCells count="7">
    <mergeCell ref="M7:M8"/>
    <mergeCell ref="A7:A8"/>
    <mergeCell ref="B7:B8"/>
    <mergeCell ref="C3:F3"/>
    <mergeCell ref="H3:I3"/>
    <mergeCell ref="C7:L7"/>
    <mergeCell ref="K3:L3"/>
  </mergeCells>
  <phoneticPr fontId="0" type="noConversion"/>
  <printOptions horizontalCentered="1"/>
  <pageMargins left="0.25" right="0.25" top="1" bottom="1" header="0.5" footer="0.5"/>
  <pageSetup scale="6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71"/>
  <sheetViews>
    <sheetView zoomScale="85" zoomScaleNormal="85" zoomScalePageLayoutView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5" sqref="G5:G6"/>
    </sheetView>
  </sheetViews>
  <sheetFormatPr baseColWidth="10" defaultColWidth="8.83203125" defaultRowHeight="10" x14ac:dyDescent="0"/>
  <cols>
    <col min="1" max="1" width="6.83203125" style="233" customWidth="1"/>
    <col min="2" max="2" width="50.1640625" style="233" customWidth="1"/>
    <col min="3" max="5" width="13.5" style="233" customWidth="1"/>
    <col min="6" max="6" width="15" style="233" customWidth="1"/>
    <col min="7" max="12" width="13.5" style="233" customWidth="1"/>
    <col min="13" max="13" width="9" style="233" customWidth="1"/>
    <col min="14" max="14" width="43.83203125" style="233" bestFit="1" customWidth="1"/>
    <col min="15" max="16384" width="8.83203125" style="233"/>
  </cols>
  <sheetData>
    <row r="1" spans="1:14" ht="12">
      <c r="A1" s="22" t="str">
        <f>"Completing Phase I of the Exchange Network -- Q3 2012"</f>
        <v>Completing Phase I of the Exchange Network -- Q3 2012</v>
      </c>
      <c r="B1" s="270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4" ht="8.25" customHeight="1" thickBot="1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4">
      <c r="A3" s="234"/>
      <c r="B3" s="235" t="s">
        <v>47</v>
      </c>
      <c r="C3" s="402" t="s">
        <v>46</v>
      </c>
      <c r="D3" s="403"/>
      <c r="E3" s="403"/>
      <c r="F3" s="404"/>
      <c r="G3" s="236" t="s">
        <v>89</v>
      </c>
      <c r="H3" s="402" t="s">
        <v>48</v>
      </c>
      <c r="I3" s="404"/>
      <c r="J3" s="237" t="s">
        <v>49</v>
      </c>
      <c r="K3" s="402" t="s">
        <v>50</v>
      </c>
      <c r="L3" s="404"/>
      <c r="M3" s="234"/>
    </row>
    <row r="4" spans="1:14">
      <c r="A4" s="238"/>
      <c r="B4" s="235" t="s">
        <v>255</v>
      </c>
      <c r="C4" s="328" t="s">
        <v>5</v>
      </c>
      <c r="D4" s="240" t="s">
        <v>1</v>
      </c>
      <c r="E4" s="240" t="s">
        <v>4</v>
      </c>
      <c r="F4" s="241" t="s">
        <v>131</v>
      </c>
      <c r="G4" s="241" t="s">
        <v>54</v>
      </c>
      <c r="H4" s="239" t="s">
        <v>3</v>
      </c>
      <c r="I4" s="241" t="s">
        <v>130</v>
      </c>
      <c r="J4" s="242" t="s">
        <v>252</v>
      </c>
      <c r="K4" s="328" t="s">
        <v>0</v>
      </c>
      <c r="L4" s="329" t="s">
        <v>2</v>
      </c>
      <c r="M4" s="234"/>
    </row>
    <row r="5" spans="1:14">
      <c r="A5" s="243" t="s">
        <v>52</v>
      </c>
      <c r="B5" s="244" t="s">
        <v>114</v>
      </c>
      <c r="C5" s="245" t="s">
        <v>112</v>
      </c>
      <c r="D5" s="246" t="s">
        <v>318</v>
      </c>
      <c r="E5" s="246" t="s">
        <v>112</v>
      </c>
      <c r="F5" s="247" t="s">
        <v>112</v>
      </c>
      <c r="G5" s="247" t="s">
        <v>112</v>
      </c>
      <c r="H5" s="245" t="s">
        <v>112</v>
      </c>
      <c r="I5" s="247" t="s">
        <v>112</v>
      </c>
      <c r="J5" s="248" t="s">
        <v>318</v>
      </c>
      <c r="K5" s="245" t="s">
        <v>112</v>
      </c>
      <c r="L5" s="247" t="s">
        <v>112</v>
      </c>
      <c r="M5" s="234"/>
    </row>
    <row r="6" spans="1:14" ht="13" thickBot="1">
      <c r="A6" s="243"/>
      <c r="B6" s="244" t="s">
        <v>254</v>
      </c>
      <c r="C6" s="113"/>
      <c r="D6" s="291"/>
      <c r="E6" s="312"/>
      <c r="F6" s="114"/>
      <c r="G6" s="114"/>
      <c r="H6" s="113"/>
      <c r="I6" s="114"/>
      <c r="J6" s="318"/>
      <c r="K6" s="113"/>
      <c r="L6" s="114"/>
      <c r="M6" s="234"/>
    </row>
    <row r="7" spans="1:14" s="249" customFormat="1" ht="12" customHeight="1" thickBot="1">
      <c r="A7" s="400" t="s">
        <v>234</v>
      </c>
      <c r="B7" s="400" t="s">
        <v>128</v>
      </c>
      <c r="C7" s="405" t="s">
        <v>43</v>
      </c>
      <c r="D7" s="406"/>
      <c r="E7" s="406"/>
      <c r="F7" s="406"/>
      <c r="G7" s="406"/>
      <c r="H7" s="406"/>
      <c r="I7" s="406"/>
      <c r="J7" s="406"/>
      <c r="K7" s="406"/>
      <c r="L7" s="407"/>
      <c r="M7" s="400" t="s">
        <v>115</v>
      </c>
    </row>
    <row r="8" spans="1:14" ht="33" customHeight="1" thickBot="1">
      <c r="A8" s="401"/>
      <c r="B8" s="401"/>
      <c r="C8" s="250" t="s">
        <v>39</v>
      </c>
      <c r="D8" s="250" t="s">
        <v>36</v>
      </c>
      <c r="E8" s="250" t="s">
        <v>36</v>
      </c>
      <c r="F8" s="250" t="s">
        <v>40</v>
      </c>
      <c r="G8" s="250" t="s">
        <v>35</v>
      </c>
      <c r="H8" s="250" t="s">
        <v>36</v>
      </c>
      <c r="I8" s="251" t="s">
        <v>38</v>
      </c>
      <c r="J8" s="250" t="s">
        <v>35</v>
      </c>
      <c r="K8" s="250" t="s">
        <v>37</v>
      </c>
      <c r="L8" s="251" t="s">
        <v>38</v>
      </c>
      <c r="M8" s="401"/>
    </row>
    <row r="9" spans="1:14" ht="12" customHeight="1">
      <c r="A9" s="254">
        <v>1</v>
      </c>
      <c r="B9" s="355" t="s">
        <v>178</v>
      </c>
      <c r="C9" s="376" t="s">
        <v>90</v>
      </c>
      <c r="D9" s="384"/>
      <c r="E9" s="384"/>
      <c r="F9" s="384"/>
      <c r="G9" s="384"/>
      <c r="H9" s="380" t="s">
        <v>90</v>
      </c>
      <c r="I9" s="255"/>
      <c r="J9" s="384"/>
      <c r="K9" s="255"/>
      <c r="L9" s="384"/>
      <c r="M9" s="256">
        <f>COUNTIF(C9:L9,"Flow")</f>
        <v>2</v>
      </c>
      <c r="N9" s="238"/>
    </row>
    <row r="10" spans="1:14" ht="12" customHeight="1">
      <c r="A10" s="254">
        <v>1</v>
      </c>
      <c r="B10" s="276" t="s">
        <v>222</v>
      </c>
      <c r="C10" s="377" t="s">
        <v>90</v>
      </c>
      <c r="D10" s="384"/>
      <c r="E10" s="384"/>
      <c r="F10" s="384"/>
      <c r="G10" s="384"/>
      <c r="H10" s="255"/>
      <c r="I10" s="255"/>
      <c r="J10" s="384"/>
      <c r="K10" s="255"/>
      <c r="L10" s="384"/>
      <c r="M10" s="256">
        <f t="shared" ref="M10:M74" si="0">COUNTIF(C10:L10,"Flow")</f>
        <v>1</v>
      </c>
      <c r="N10" s="238"/>
    </row>
    <row r="11" spans="1:14" ht="12" customHeight="1">
      <c r="A11" s="299">
        <v>1</v>
      </c>
      <c r="B11" s="276" t="s">
        <v>259</v>
      </c>
      <c r="C11" s="377" t="s">
        <v>90</v>
      </c>
      <c r="D11" s="300"/>
      <c r="E11" s="300"/>
      <c r="F11" s="300"/>
      <c r="G11" s="300"/>
      <c r="H11" s="380" t="s">
        <v>90</v>
      </c>
      <c r="I11" s="301"/>
      <c r="J11" s="300"/>
      <c r="K11" s="301"/>
      <c r="L11" s="302"/>
      <c r="M11" s="256">
        <f t="shared" si="0"/>
        <v>2</v>
      </c>
      <c r="N11" s="238"/>
    </row>
    <row r="12" spans="1:14" ht="12" customHeight="1">
      <c r="A12" s="299">
        <v>1</v>
      </c>
      <c r="B12" s="356" t="s">
        <v>302</v>
      </c>
      <c r="C12" s="377" t="s">
        <v>90</v>
      </c>
      <c r="D12" s="330"/>
      <c r="E12" s="330"/>
      <c r="F12" s="330"/>
      <c r="G12" s="330"/>
      <c r="H12" s="345"/>
      <c r="I12" s="332"/>
      <c r="J12" s="330"/>
      <c r="K12" s="332"/>
      <c r="L12" s="333"/>
      <c r="M12" s="256">
        <f t="shared" si="0"/>
        <v>1</v>
      </c>
      <c r="N12" s="238"/>
    </row>
    <row r="13" spans="1:14" ht="12" customHeight="1">
      <c r="A13" s="299">
        <v>1</v>
      </c>
      <c r="B13" s="356" t="s">
        <v>297</v>
      </c>
      <c r="C13" s="377" t="s">
        <v>90</v>
      </c>
      <c r="D13" s="330"/>
      <c r="E13" s="330"/>
      <c r="F13" s="330"/>
      <c r="G13" s="330"/>
      <c r="H13" s="345"/>
      <c r="I13" s="332"/>
      <c r="J13" s="330"/>
      <c r="K13" s="332"/>
      <c r="L13" s="333"/>
      <c r="M13" s="256">
        <f t="shared" si="0"/>
        <v>1</v>
      </c>
      <c r="N13" s="238"/>
    </row>
    <row r="14" spans="1:14" ht="12" customHeight="1">
      <c r="A14" s="299">
        <v>1</v>
      </c>
      <c r="B14" s="276" t="s">
        <v>269</v>
      </c>
      <c r="C14" s="349"/>
      <c r="D14" s="300"/>
      <c r="E14" s="300"/>
      <c r="F14" s="300"/>
      <c r="G14" s="300"/>
      <c r="H14" s="380" t="s">
        <v>90</v>
      </c>
      <c r="I14" s="301"/>
      <c r="J14" s="300"/>
      <c r="K14" s="301"/>
      <c r="L14" s="302"/>
      <c r="M14" s="256">
        <f t="shared" si="0"/>
        <v>1</v>
      </c>
      <c r="N14" s="238"/>
    </row>
    <row r="15" spans="1:14" s="253" customFormat="1" ht="12">
      <c r="A15" s="254">
        <v>2</v>
      </c>
      <c r="B15" s="276" t="s">
        <v>29</v>
      </c>
      <c r="C15" s="377" t="s">
        <v>90</v>
      </c>
      <c r="D15" s="384"/>
      <c r="E15" s="384"/>
      <c r="F15" s="384"/>
      <c r="G15" s="384"/>
      <c r="H15" s="380" t="s">
        <v>90</v>
      </c>
      <c r="I15" s="255"/>
      <c r="J15" s="384"/>
      <c r="K15" s="255"/>
      <c r="L15" s="384"/>
      <c r="M15" s="256">
        <f t="shared" si="0"/>
        <v>2</v>
      </c>
      <c r="N15" s="252"/>
    </row>
    <row r="16" spans="1:14" ht="12" customHeight="1">
      <c r="A16" s="254">
        <v>4</v>
      </c>
      <c r="B16" s="276" t="s">
        <v>179</v>
      </c>
      <c r="C16" s="377" t="s">
        <v>90</v>
      </c>
      <c r="D16" s="384"/>
      <c r="E16" s="384"/>
      <c r="F16" s="384"/>
      <c r="G16" s="384"/>
      <c r="H16" s="255"/>
      <c r="I16" s="255"/>
      <c r="J16" s="384"/>
      <c r="K16" s="255"/>
      <c r="L16" s="384"/>
      <c r="M16" s="256">
        <f t="shared" si="0"/>
        <v>1</v>
      </c>
      <c r="N16" s="238"/>
    </row>
    <row r="17" spans="1:14" ht="12" customHeight="1">
      <c r="A17" s="254">
        <v>4</v>
      </c>
      <c r="B17" s="276" t="s">
        <v>194</v>
      </c>
      <c r="C17" s="377" t="s">
        <v>90</v>
      </c>
      <c r="D17" s="384"/>
      <c r="E17" s="384"/>
      <c r="F17" s="384"/>
      <c r="G17" s="384"/>
      <c r="H17" s="379" t="s">
        <v>90</v>
      </c>
      <c r="I17" s="255"/>
      <c r="J17" s="384"/>
      <c r="K17" s="255"/>
      <c r="L17" s="384"/>
      <c r="M17" s="256">
        <f t="shared" si="0"/>
        <v>2</v>
      </c>
      <c r="N17" s="238"/>
    </row>
    <row r="18" spans="1:14" ht="12" customHeight="1">
      <c r="A18" s="254">
        <v>4</v>
      </c>
      <c r="B18" s="276" t="s">
        <v>206</v>
      </c>
      <c r="C18" s="377" t="s">
        <v>90</v>
      </c>
      <c r="D18" s="384"/>
      <c r="E18" s="384"/>
      <c r="F18" s="384"/>
      <c r="G18" s="384"/>
      <c r="H18" s="379" t="s">
        <v>90</v>
      </c>
      <c r="I18" s="255"/>
      <c r="J18" s="384"/>
      <c r="K18" s="255"/>
      <c r="L18" s="384"/>
      <c r="M18" s="256">
        <f t="shared" si="0"/>
        <v>2</v>
      </c>
      <c r="N18" s="238"/>
    </row>
    <row r="19" spans="1:14" ht="12" customHeight="1">
      <c r="A19" s="254">
        <v>4</v>
      </c>
      <c r="B19" s="356" t="s">
        <v>305</v>
      </c>
      <c r="C19" s="377" t="s">
        <v>90</v>
      </c>
      <c r="D19" s="330"/>
      <c r="E19" s="330"/>
      <c r="F19" s="330"/>
      <c r="G19" s="330"/>
      <c r="H19" s="341"/>
      <c r="I19" s="332"/>
      <c r="J19" s="330"/>
      <c r="K19" s="332"/>
      <c r="L19" s="333"/>
      <c r="M19" s="256">
        <f t="shared" si="0"/>
        <v>1</v>
      </c>
      <c r="N19" s="238"/>
    </row>
    <row r="20" spans="1:14" ht="12">
      <c r="A20" s="254">
        <v>5</v>
      </c>
      <c r="B20" s="276" t="s">
        <v>65</v>
      </c>
      <c r="C20" s="377" t="s">
        <v>90</v>
      </c>
      <c r="D20" s="384"/>
      <c r="E20" s="384"/>
      <c r="F20" s="384"/>
      <c r="G20" s="384"/>
      <c r="H20" s="258"/>
      <c r="I20" s="379" t="s">
        <v>90</v>
      </c>
      <c r="J20" s="384"/>
      <c r="K20" s="255"/>
      <c r="L20" s="384"/>
      <c r="M20" s="256">
        <f t="shared" si="0"/>
        <v>2</v>
      </c>
    </row>
    <row r="21" spans="1:14" ht="12">
      <c r="A21" s="254">
        <v>5</v>
      </c>
      <c r="B21" s="276" t="s">
        <v>66</v>
      </c>
      <c r="C21" s="377" t="s">
        <v>90</v>
      </c>
      <c r="D21" s="384"/>
      <c r="E21" s="384"/>
      <c r="F21" s="384"/>
      <c r="G21" s="384"/>
      <c r="H21" s="258"/>
      <c r="I21" s="379" t="s">
        <v>90</v>
      </c>
      <c r="J21" s="384"/>
      <c r="K21" s="255"/>
      <c r="L21" s="384"/>
      <c r="M21" s="256">
        <f t="shared" si="0"/>
        <v>2</v>
      </c>
    </row>
    <row r="22" spans="1:14" ht="12">
      <c r="A22" s="254">
        <v>5</v>
      </c>
      <c r="B22" s="276" t="s">
        <v>67</v>
      </c>
      <c r="C22" s="377" t="s">
        <v>90</v>
      </c>
      <c r="D22" s="384"/>
      <c r="E22" s="384"/>
      <c r="F22" s="384"/>
      <c r="G22" s="384"/>
      <c r="H22" s="258"/>
      <c r="I22" s="338"/>
      <c r="J22" s="384"/>
      <c r="K22" s="255"/>
      <c r="L22" s="384"/>
      <c r="M22" s="256">
        <f t="shared" si="0"/>
        <v>1</v>
      </c>
    </row>
    <row r="23" spans="1:14" ht="12">
      <c r="A23" s="254">
        <v>5</v>
      </c>
      <c r="B23" s="276" t="s">
        <v>68</v>
      </c>
      <c r="C23" s="377" t="s">
        <v>90</v>
      </c>
      <c r="D23" s="384"/>
      <c r="E23" s="384"/>
      <c r="F23" s="384"/>
      <c r="G23" s="384"/>
      <c r="H23" s="258"/>
      <c r="I23" s="255"/>
      <c r="J23" s="384"/>
      <c r="K23" s="255"/>
      <c r="L23" s="384"/>
      <c r="M23" s="256">
        <f t="shared" si="0"/>
        <v>1</v>
      </c>
    </row>
    <row r="24" spans="1:14" ht="12">
      <c r="A24" s="254">
        <v>5</v>
      </c>
      <c r="B24" s="276" t="s">
        <v>141</v>
      </c>
      <c r="C24" s="377" t="s">
        <v>90</v>
      </c>
      <c r="D24" s="384"/>
      <c r="E24" s="384"/>
      <c r="F24" s="384"/>
      <c r="G24" s="384"/>
      <c r="H24" s="258"/>
      <c r="I24" s="379" t="s">
        <v>90</v>
      </c>
      <c r="J24" s="384"/>
      <c r="K24" s="255"/>
      <c r="L24" s="384"/>
      <c r="M24" s="256">
        <f t="shared" si="0"/>
        <v>2</v>
      </c>
    </row>
    <row r="25" spans="1:14" ht="12">
      <c r="A25" s="254">
        <v>5</v>
      </c>
      <c r="B25" s="276" t="s">
        <v>69</v>
      </c>
      <c r="C25" s="377" t="s">
        <v>90</v>
      </c>
      <c r="D25" s="384"/>
      <c r="E25" s="384"/>
      <c r="F25" s="384"/>
      <c r="G25" s="384"/>
      <c r="H25" s="258"/>
      <c r="I25" s="255"/>
      <c r="J25" s="384"/>
      <c r="K25" s="255"/>
      <c r="L25" s="384"/>
      <c r="M25" s="256">
        <f t="shared" si="0"/>
        <v>1</v>
      </c>
    </row>
    <row r="26" spans="1:14" ht="12">
      <c r="A26" s="254">
        <v>5</v>
      </c>
      <c r="B26" s="276" t="s">
        <v>180</v>
      </c>
      <c r="C26" s="377" t="s">
        <v>90</v>
      </c>
      <c r="D26" s="384"/>
      <c r="E26" s="384"/>
      <c r="F26" s="384"/>
      <c r="G26" s="384"/>
      <c r="H26" s="258"/>
      <c r="I26" s="255"/>
      <c r="J26" s="384"/>
      <c r="K26" s="255"/>
      <c r="L26" s="384"/>
      <c r="M26" s="256">
        <f t="shared" si="0"/>
        <v>1</v>
      </c>
    </row>
    <row r="27" spans="1:14" ht="12">
      <c r="A27" s="254">
        <v>5</v>
      </c>
      <c r="B27" s="276" t="s">
        <v>181</v>
      </c>
      <c r="C27" s="377" t="s">
        <v>90</v>
      </c>
      <c r="D27" s="384"/>
      <c r="E27" s="384"/>
      <c r="F27" s="384"/>
      <c r="G27" s="384"/>
      <c r="H27" s="258"/>
      <c r="I27" s="255"/>
      <c r="J27" s="384"/>
      <c r="K27" s="255"/>
      <c r="L27" s="384"/>
      <c r="M27" s="256">
        <f t="shared" si="0"/>
        <v>1</v>
      </c>
    </row>
    <row r="28" spans="1:14" ht="12">
      <c r="A28" s="254">
        <v>5</v>
      </c>
      <c r="B28" s="276" t="s">
        <v>182</v>
      </c>
      <c r="C28" s="377" t="s">
        <v>90</v>
      </c>
      <c r="D28" s="384"/>
      <c r="E28" s="384"/>
      <c r="F28" s="384"/>
      <c r="G28" s="384"/>
      <c r="H28" s="258"/>
      <c r="I28" s="255"/>
      <c r="J28" s="384"/>
      <c r="K28" s="255"/>
      <c r="L28" s="384"/>
      <c r="M28" s="256">
        <f t="shared" si="0"/>
        <v>1</v>
      </c>
    </row>
    <row r="29" spans="1:14" ht="12">
      <c r="A29" s="254">
        <v>5</v>
      </c>
      <c r="B29" s="276" t="s">
        <v>183</v>
      </c>
      <c r="C29" s="377" t="s">
        <v>90</v>
      </c>
      <c r="D29" s="384"/>
      <c r="E29" s="384"/>
      <c r="F29" s="384"/>
      <c r="G29" s="384"/>
      <c r="H29" s="258"/>
      <c r="I29" s="255"/>
      <c r="J29" s="384"/>
      <c r="K29" s="255"/>
      <c r="L29" s="384"/>
      <c r="M29" s="256">
        <f t="shared" si="0"/>
        <v>1</v>
      </c>
    </row>
    <row r="30" spans="1:14" ht="12">
      <c r="A30" s="254">
        <v>5</v>
      </c>
      <c r="B30" s="276" t="s">
        <v>184</v>
      </c>
      <c r="C30" s="377" t="s">
        <v>90</v>
      </c>
      <c r="D30" s="384"/>
      <c r="E30" s="384"/>
      <c r="F30" s="384"/>
      <c r="G30" s="384"/>
      <c r="H30" s="258"/>
      <c r="I30" s="255"/>
      <c r="J30" s="384"/>
      <c r="K30" s="255"/>
      <c r="L30" s="384"/>
      <c r="M30" s="256">
        <f t="shared" si="0"/>
        <v>1</v>
      </c>
    </row>
    <row r="31" spans="1:14" ht="12">
      <c r="A31" s="254">
        <v>5</v>
      </c>
      <c r="B31" s="276" t="s">
        <v>185</v>
      </c>
      <c r="C31" s="377" t="s">
        <v>90</v>
      </c>
      <c r="D31" s="384"/>
      <c r="E31" s="384"/>
      <c r="F31" s="384"/>
      <c r="G31" s="384"/>
      <c r="H31" s="258"/>
      <c r="I31" s="255"/>
      <c r="J31" s="384"/>
      <c r="K31" s="255"/>
      <c r="L31" s="384"/>
      <c r="M31" s="256">
        <f t="shared" si="0"/>
        <v>1</v>
      </c>
    </row>
    <row r="32" spans="1:14" ht="12">
      <c r="A32" s="254">
        <v>5</v>
      </c>
      <c r="B32" s="276" t="s">
        <v>186</v>
      </c>
      <c r="C32" s="377" t="s">
        <v>90</v>
      </c>
      <c r="D32" s="384"/>
      <c r="E32" s="384"/>
      <c r="F32" s="384"/>
      <c r="G32" s="384"/>
      <c r="H32" s="258"/>
      <c r="I32" s="255"/>
      <c r="J32" s="384"/>
      <c r="K32" s="255"/>
      <c r="L32" s="384"/>
      <c r="M32" s="256">
        <f t="shared" si="0"/>
        <v>1</v>
      </c>
    </row>
    <row r="33" spans="1:13" ht="12">
      <c r="A33" s="254">
        <v>5</v>
      </c>
      <c r="B33" s="276" t="s">
        <v>187</v>
      </c>
      <c r="C33" s="377" t="s">
        <v>90</v>
      </c>
      <c r="D33" s="384"/>
      <c r="E33" s="384"/>
      <c r="F33" s="384"/>
      <c r="G33" s="384"/>
      <c r="H33" s="258"/>
      <c r="I33" s="255"/>
      <c r="J33" s="384"/>
      <c r="K33" s="255"/>
      <c r="L33" s="384"/>
      <c r="M33" s="256">
        <f t="shared" si="0"/>
        <v>1</v>
      </c>
    </row>
    <row r="34" spans="1:13" ht="12">
      <c r="A34" s="254">
        <v>5</v>
      </c>
      <c r="B34" s="276" t="s">
        <v>188</v>
      </c>
      <c r="C34" s="377" t="s">
        <v>90</v>
      </c>
      <c r="D34" s="384"/>
      <c r="E34" s="384"/>
      <c r="F34" s="384"/>
      <c r="G34" s="384"/>
      <c r="H34" s="258"/>
      <c r="I34" s="255"/>
      <c r="J34" s="384"/>
      <c r="K34" s="255"/>
      <c r="L34" s="384"/>
      <c r="M34" s="256">
        <f t="shared" si="0"/>
        <v>1</v>
      </c>
    </row>
    <row r="35" spans="1:13" ht="12">
      <c r="A35" s="254">
        <v>5</v>
      </c>
      <c r="B35" s="276" t="s">
        <v>189</v>
      </c>
      <c r="C35" s="377" t="s">
        <v>90</v>
      </c>
      <c r="D35" s="384"/>
      <c r="E35" s="384"/>
      <c r="F35" s="384"/>
      <c r="G35" s="384"/>
      <c r="H35" s="258"/>
      <c r="I35" s="255"/>
      <c r="J35" s="384"/>
      <c r="K35" s="255"/>
      <c r="L35" s="384"/>
      <c r="M35" s="256">
        <f t="shared" si="0"/>
        <v>1</v>
      </c>
    </row>
    <row r="36" spans="1:13" ht="12">
      <c r="A36" s="254">
        <v>5</v>
      </c>
      <c r="B36" s="276" t="s">
        <v>190</v>
      </c>
      <c r="C36" s="377" t="s">
        <v>90</v>
      </c>
      <c r="D36" s="384"/>
      <c r="E36" s="384"/>
      <c r="F36" s="384"/>
      <c r="G36" s="384"/>
      <c r="H36" s="258"/>
      <c r="I36" s="255"/>
      <c r="J36" s="384"/>
      <c r="K36" s="255"/>
      <c r="L36" s="384"/>
      <c r="M36" s="256">
        <f t="shared" si="0"/>
        <v>1</v>
      </c>
    </row>
    <row r="37" spans="1:13" ht="12">
      <c r="A37" s="254">
        <v>5</v>
      </c>
      <c r="B37" s="276" t="s">
        <v>191</v>
      </c>
      <c r="C37" s="377" t="s">
        <v>90</v>
      </c>
      <c r="D37" s="384"/>
      <c r="E37" s="384"/>
      <c r="F37" s="384"/>
      <c r="G37" s="384"/>
      <c r="H37" s="258"/>
      <c r="I37" s="255"/>
      <c r="J37" s="384"/>
      <c r="K37" s="255"/>
      <c r="L37" s="384"/>
      <c r="M37" s="256">
        <f t="shared" si="0"/>
        <v>1</v>
      </c>
    </row>
    <row r="38" spans="1:13" ht="12">
      <c r="A38" s="254">
        <v>5</v>
      </c>
      <c r="B38" s="276" t="s">
        <v>192</v>
      </c>
      <c r="C38" s="377" t="s">
        <v>90</v>
      </c>
      <c r="D38" s="384"/>
      <c r="E38" s="384"/>
      <c r="F38" s="384"/>
      <c r="G38" s="384"/>
      <c r="H38" s="258"/>
      <c r="I38" s="255"/>
      <c r="J38" s="384"/>
      <c r="K38" s="255"/>
      <c r="L38" s="384"/>
      <c r="M38" s="256">
        <f t="shared" si="0"/>
        <v>1</v>
      </c>
    </row>
    <row r="39" spans="1:13" ht="12">
      <c r="A39" s="254">
        <v>5</v>
      </c>
      <c r="B39" s="276" t="s">
        <v>193</v>
      </c>
      <c r="C39" s="377" t="s">
        <v>90</v>
      </c>
      <c r="D39" s="384"/>
      <c r="E39" s="384"/>
      <c r="F39" s="384"/>
      <c r="G39" s="384"/>
      <c r="H39" s="258"/>
      <c r="I39" s="255"/>
      <c r="J39" s="384"/>
      <c r="K39" s="255"/>
      <c r="L39" s="384"/>
      <c r="M39" s="256">
        <f t="shared" si="0"/>
        <v>1</v>
      </c>
    </row>
    <row r="40" spans="1:13">
      <c r="A40" s="299">
        <v>5</v>
      </c>
      <c r="B40" s="276" t="s">
        <v>266</v>
      </c>
      <c r="C40" s="377" t="s">
        <v>90</v>
      </c>
      <c r="D40" s="330"/>
      <c r="E40" s="330"/>
      <c r="F40" s="330"/>
      <c r="G40" s="330"/>
      <c r="H40" s="334"/>
      <c r="I40" s="332"/>
      <c r="J40" s="330"/>
      <c r="K40" s="332"/>
      <c r="L40" s="333"/>
      <c r="M40" s="256">
        <f t="shared" si="0"/>
        <v>1</v>
      </c>
    </row>
    <row r="41" spans="1:13">
      <c r="A41" s="299">
        <v>5</v>
      </c>
      <c r="B41" s="276" t="s">
        <v>276</v>
      </c>
      <c r="C41" s="349"/>
      <c r="D41" s="330"/>
      <c r="E41" s="330"/>
      <c r="F41" s="330"/>
      <c r="G41" s="330"/>
      <c r="H41" s="379" t="s">
        <v>90</v>
      </c>
      <c r="I41" s="332"/>
      <c r="J41" s="330"/>
      <c r="K41" s="332"/>
      <c r="L41" s="333"/>
      <c r="M41" s="256">
        <f t="shared" si="0"/>
        <v>1</v>
      </c>
    </row>
    <row r="42" spans="1:13">
      <c r="A42" s="299">
        <v>5</v>
      </c>
      <c r="B42" s="356" t="s">
        <v>314</v>
      </c>
      <c r="C42" s="377" t="s">
        <v>90</v>
      </c>
      <c r="D42" s="330"/>
      <c r="E42" s="330"/>
      <c r="F42" s="330"/>
      <c r="G42" s="330"/>
      <c r="H42" s="341"/>
      <c r="I42" s="332"/>
      <c r="J42" s="330"/>
      <c r="K42" s="332"/>
      <c r="L42" s="333"/>
      <c r="M42" s="256">
        <f t="shared" si="0"/>
        <v>1</v>
      </c>
    </row>
    <row r="43" spans="1:13">
      <c r="A43" s="299">
        <v>5</v>
      </c>
      <c r="B43" s="356" t="s">
        <v>298</v>
      </c>
      <c r="C43" s="377" t="s">
        <v>90</v>
      </c>
      <c r="D43" s="330"/>
      <c r="E43" s="330"/>
      <c r="F43" s="330"/>
      <c r="G43" s="330"/>
      <c r="H43" s="341"/>
      <c r="I43" s="332"/>
      <c r="J43" s="330"/>
      <c r="K43" s="332"/>
      <c r="L43" s="333"/>
      <c r="M43" s="256">
        <f t="shared" si="0"/>
        <v>1</v>
      </c>
    </row>
    <row r="44" spans="1:13" ht="12">
      <c r="A44" s="254">
        <v>6</v>
      </c>
      <c r="B44" s="276" t="s">
        <v>24</v>
      </c>
      <c r="C44" s="377" t="s">
        <v>90</v>
      </c>
      <c r="D44" s="384"/>
      <c r="E44" s="384"/>
      <c r="F44" s="384"/>
      <c r="G44" s="384"/>
      <c r="H44" s="379" t="s">
        <v>90</v>
      </c>
      <c r="I44" s="259"/>
      <c r="J44" s="384"/>
      <c r="K44" s="257" t="s">
        <v>55</v>
      </c>
      <c r="L44" s="384"/>
      <c r="M44" s="256">
        <f t="shared" si="0"/>
        <v>2</v>
      </c>
    </row>
    <row r="45" spans="1:13" ht="12">
      <c r="A45" s="254">
        <v>6</v>
      </c>
      <c r="B45" s="276" t="s">
        <v>118</v>
      </c>
      <c r="C45" s="377" t="s">
        <v>90</v>
      </c>
      <c r="D45" s="384"/>
      <c r="E45" s="384"/>
      <c r="F45" s="384"/>
      <c r="G45" s="384"/>
      <c r="H45" s="258"/>
      <c r="I45" s="255"/>
      <c r="J45" s="384"/>
      <c r="K45" s="255"/>
      <c r="L45" s="384"/>
      <c r="M45" s="256">
        <f t="shared" si="0"/>
        <v>1</v>
      </c>
    </row>
    <row r="46" spans="1:13" ht="12">
      <c r="A46" s="254">
        <v>6</v>
      </c>
      <c r="B46" s="276" t="s">
        <v>195</v>
      </c>
      <c r="C46" s="377" t="s">
        <v>90</v>
      </c>
      <c r="D46" s="384"/>
      <c r="E46" s="384"/>
      <c r="F46" s="384"/>
      <c r="G46" s="384"/>
      <c r="H46" s="258"/>
      <c r="I46" s="259"/>
      <c r="J46" s="384"/>
      <c r="K46" s="255"/>
      <c r="L46" s="384"/>
      <c r="M46" s="256">
        <f t="shared" si="0"/>
        <v>1</v>
      </c>
    </row>
    <row r="47" spans="1:13" ht="12">
      <c r="A47" s="254">
        <v>6</v>
      </c>
      <c r="B47" s="276" t="s">
        <v>196</v>
      </c>
      <c r="C47" s="377" t="s">
        <v>90</v>
      </c>
      <c r="D47" s="384"/>
      <c r="E47" s="384"/>
      <c r="F47" s="384"/>
      <c r="G47" s="384"/>
      <c r="H47" s="258"/>
      <c r="I47" s="255"/>
      <c r="J47" s="384"/>
      <c r="K47" s="255"/>
      <c r="L47" s="384"/>
      <c r="M47" s="256">
        <f t="shared" si="0"/>
        <v>1</v>
      </c>
    </row>
    <row r="48" spans="1:13" ht="12">
      <c r="A48" s="254">
        <v>6</v>
      </c>
      <c r="B48" s="276" t="s">
        <v>197</v>
      </c>
      <c r="C48" s="377" t="s">
        <v>90</v>
      </c>
      <c r="D48" s="384"/>
      <c r="E48" s="384"/>
      <c r="F48" s="384"/>
      <c r="G48" s="384"/>
      <c r="H48" s="258"/>
      <c r="I48" s="255"/>
      <c r="J48" s="384"/>
      <c r="K48" s="255"/>
      <c r="L48" s="384"/>
      <c r="M48" s="256">
        <f t="shared" si="0"/>
        <v>1</v>
      </c>
    </row>
    <row r="49" spans="1:13" ht="12">
      <c r="A49" s="254">
        <v>6</v>
      </c>
      <c r="B49" s="276" t="s">
        <v>198</v>
      </c>
      <c r="C49" s="377" t="s">
        <v>90</v>
      </c>
      <c r="D49" s="384"/>
      <c r="E49" s="384"/>
      <c r="F49" s="384"/>
      <c r="G49" s="384"/>
      <c r="H49" s="258"/>
      <c r="I49" s="255"/>
      <c r="J49" s="384"/>
      <c r="K49" s="255"/>
      <c r="L49" s="384"/>
      <c r="M49" s="256">
        <f t="shared" si="0"/>
        <v>1</v>
      </c>
    </row>
    <row r="50" spans="1:13" ht="12">
      <c r="A50" s="254">
        <v>6</v>
      </c>
      <c r="B50" s="276" t="s">
        <v>199</v>
      </c>
      <c r="C50" s="377" t="s">
        <v>90</v>
      </c>
      <c r="D50" s="384"/>
      <c r="E50" s="384"/>
      <c r="F50" s="384"/>
      <c r="G50" s="384"/>
      <c r="H50" s="258"/>
      <c r="I50" s="255"/>
      <c r="J50" s="384"/>
      <c r="K50" s="255"/>
      <c r="L50" s="384"/>
      <c r="M50" s="256">
        <f t="shared" si="0"/>
        <v>1</v>
      </c>
    </row>
    <row r="51" spans="1:13" ht="12">
      <c r="A51" s="254">
        <v>6</v>
      </c>
      <c r="B51" s="276" t="s">
        <v>200</v>
      </c>
      <c r="C51" s="377" t="s">
        <v>90</v>
      </c>
      <c r="D51" s="384"/>
      <c r="E51" s="384"/>
      <c r="F51" s="384"/>
      <c r="G51" s="384"/>
      <c r="H51" s="258"/>
      <c r="I51" s="255"/>
      <c r="J51" s="384"/>
      <c r="K51" s="255"/>
      <c r="L51" s="384"/>
      <c r="M51" s="256">
        <f t="shared" si="0"/>
        <v>1</v>
      </c>
    </row>
    <row r="52" spans="1:13" ht="12">
      <c r="A52" s="254">
        <v>6</v>
      </c>
      <c r="B52" s="276" t="s">
        <v>201</v>
      </c>
      <c r="C52" s="377" t="s">
        <v>90</v>
      </c>
      <c r="D52" s="384"/>
      <c r="E52" s="384"/>
      <c r="F52" s="384"/>
      <c r="G52" s="384"/>
      <c r="H52" s="258"/>
      <c r="I52" s="255"/>
      <c r="J52" s="384"/>
      <c r="K52" s="255"/>
      <c r="L52" s="384"/>
      <c r="M52" s="256">
        <f t="shared" si="0"/>
        <v>1</v>
      </c>
    </row>
    <row r="53" spans="1:13" ht="12">
      <c r="A53" s="254">
        <v>6</v>
      </c>
      <c r="B53" s="276" t="s">
        <v>202</v>
      </c>
      <c r="C53" s="377" t="s">
        <v>90</v>
      </c>
      <c r="D53" s="384"/>
      <c r="E53" s="384"/>
      <c r="F53" s="384"/>
      <c r="G53" s="384"/>
      <c r="H53" s="258"/>
      <c r="I53" s="255"/>
      <c r="J53" s="384"/>
      <c r="K53" s="255"/>
      <c r="L53" s="384"/>
      <c r="M53" s="256">
        <f t="shared" si="0"/>
        <v>1</v>
      </c>
    </row>
    <row r="54" spans="1:13" ht="12">
      <c r="A54" s="254">
        <v>6</v>
      </c>
      <c r="B54" s="276" t="s">
        <v>203</v>
      </c>
      <c r="C54" s="377" t="s">
        <v>90</v>
      </c>
      <c r="D54" s="384"/>
      <c r="E54" s="384"/>
      <c r="F54" s="384"/>
      <c r="G54" s="384"/>
      <c r="H54" s="379" t="s">
        <v>90</v>
      </c>
      <c r="I54" s="255"/>
      <c r="J54" s="384"/>
      <c r="K54" s="255"/>
      <c r="L54" s="384"/>
      <c r="M54" s="256">
        <f t="shared" si="0"/>
        <v>2</v>
      </c>
    </row>
    <row r="55" spans="1:13" ht="12">
      <c r="A55" s="254">
        <v>6</v>
      </c>
      <c r="B55" s="276" t="s">
        <v>204</v>
      </c>
      <c r="C55" s="377" t="s">
        <v>90</v>
      </c>
      <c r="D55" s="384"/>
      <c r="E55" s="384"/>
      <c r="F55" s="384"/>
      <c r="G55" s="384"/>
      <c r="H55" s="258"/>
      <c r="I55" s="255"/>
      <c r="J55" s="384"/>
      <c r="K55" s="255"/>
      <c r="L55" s="384"/>
      <c r="M55" s="256">
        <f t="shared" si="0"/>
        <v>1</v>
      </c>
    </row>
    <row r="56" spans="1:13" ht="12">
      <c r="A56" s="254">
        <v>6</v>
      </c>
      <c r="B56" s="276" t="s">
        <v>205</v>
      </c>
      <c r="C56" s="377" t="s">
        <v>90</v>
      </c>
      <c r="D56" s="384"/>
      <c r="E56" s="384"/>
      <c r="F56" s="384"/>
      <c r="G56" s="384"/>
      <c r="H56" s="258"/>
      <c r="I56" s="255"/>
      <c r="J56" s="384"/>
      <c r="K56" s="255"/>
      <c r="L56" s="384"/>
      <c r="M56" s="256">
        <f t="shared" si="0"/>
        <v>1</v>
      </c>
    </row>
    <row r="57" spans="1:13">
      <c r="A57" s="299">
        <v>6</v>
      </c>
      <c r="B57" s="276" t="s">
        <v>267</v>
      </c>
      <c r="C57" s="377" t="s">
        <v>90</v>
      </c>
      <c r="D57" s="330"/>
      <c r="E57" s="330"/>
      <c r="F57" s="330"/>
      <c r="G57" s="330"/>
      <c r="H57" s="334"/>
      <c r="I57" s="332"/>
      <c r="J57" s="330"/>
      <c r="K57" s="332"/>
      <c r="L57" s="333"/>
      <c r="M57" s="256">
        <f t="shared" si="0"/>
        <v>1</v>
      </c>
    </row>
    <row r="58" spans="1:13">
      <c r="A58" s="299">
        <v>6</v>
      </c>
      <c r="B58" s="276" t="s">
        <v>268</v>
      </c>
      <c r="C58" s="377" t="s">
        <v>90</v>
      </c>
      <c r="D58" s="330"/>
      <c r="E58" s="330"/>
      <c r="F58" s="330"/>
      <c r="G58" s="330"/>
      <c r="H58" s="334"/>
      <c r="I58" s="332"/>
      <c r="J58" s="330"/>
      <c r="K58" s="332"/>
      <c r="L58" s="333"/>
      <c r="M58" s="256">
        <f t="shared" si="0"/>
        <v>1</v>
      </c>
    </row>
    <row r="59" spans="1:13">
      <c r="A59" s="299">
        <v>6</v>
      </c>
      <c r="B59" s="276" t="s">
        <v>273</v>
      </c>
      <c r="C59" s="377" t="s">
        <v>90</v>
      </c>
      <c r="D59" s="330"/>
      <c r="E59" s="330"/>
      <c r="F59" s="330"/>
      <c r="G59" s="330"/>
      <c r="H59" s="379" t="s">
        <v>90</v>
      </c>
      <c r="I59" s="332"/>
      <c r="J59" s="330"/>
      <c r="K59" s="332"/>
      <c r="L59" s="333"/>
      <c r="M59" s="256">
        <f t="shared" si="0"/>
        <v>2</v>
      </c>
    </row>
    <row r="60" spans="1:13">
      <c r="A60" s="299">
        <v>6</v>
      </c>
      <c r="B60" s="276" t="s">
        <v>277</v>
      </c>
      <c r="C60" s="349"/>
      <c r="D60" s="330"/>
      <c r="E60" s="330"/>
      <c r="F60" s="330"/>
      <c r="G60" s="330"/>
      <c r="H60" s="379" t="s">
        <v>90</v>
      </c>
      <c r="I60" s="332"/>
      <c r="J60" s="330"/>
      <c r="K60" s="332"/>
      <c r="L60" s="333"/>
      <c r="M60" s="256">
        <f t="shared" si="0"/>
        <v>1</v>
      </c>
    </row>
    <row r="61" spans="1:13">
      <c r="A61" s="299">
        <v>6</v>
      </c>
      <c r="B61" s="356" t="s">
        <v>296</v>
      </c>
      <c r="C61" s="377" t="s">
        <v>90</v>
      </c>
      <c r="D61" s="330"/>
      <c r="E61" s="330"/>
      <c r="F61" s="330"/>
      <c r="G61" s="330"/>
      <c r="H61" s="341"/>
      <c r="I61" s="332"/>
      <c r="J61" s="330"/>
      <c r="K61" s="332"/>
      <c r="L61" s="333"/>
      <c r="M61" s="256">
        <f t="shared" si="0"/>
        <v>1</v>
      </c>
    </row>
    <row r="62" spans="1:13">
      <c r="A62" s="299">
        <v>6</v>
      </c>
      <c r="B62" s="356" t="s">
        <v>292</v>
      </c>
      <c r="C62" s="377" t="s">
        <v>90</v>
      </c>
      <c r="D62" s="330"/>
      <c r="E62" s="330"/>
      <c r="F62" s="330"/>
      <c r="G62" s="330"/>
      <c r="H62" s="341"/>
      <c r="I62" s="332"/>
      <c r="J62" s="330"/>
      <c r="K62" s="332"/>
      <c r="L62" s="333"/>
      <c r="M62" s="256">
        <f t="shared" si="0"/>
        <v>1</v>
      </c>
    </row>
    <row r="63" spans="1:13">
      <c r="A63" s="299">
        <v>6</v>
      </c>
      <c r="B63" s="356" t="s">
        <v>313</v>
      </c>
      <c r="C63" s="377" t="s">
        <v>90</v>
      </c>
      <c r="D63" s="330"/>
      <c r="E63" s="330"/>
      <c r="F63" s="330"/>
      <c r="G63" s="330"/>
      <c r="H63" s="341"/>
      <c r="I63" s="332"/>
      <c r="J63" s="330"/>
      <c r="K63" s="332"/>
      <c r="L63" s="333"/>
      <c r="M63" s="256">
        <f t="shared" si="0"/>
        <v>1</v>
      </c>
    </row>
    <row r="64" spans="1:13">
      <c r="A64" s="299">
        <v>6</v>
      </c>
      <c r="B64" s="356" t="s">
        <v>315</v>
      </c>
      <c r="C64" s="377" t="s">
        <v>90</v>
      </c>
      <c r="D64" s="330"/>
      <c r="E64" s="330"/>
      <c r="F64" s="330"/>
      <c r="G64" s="330"/>
      <c r="H64" s="341"/>
      <c r="I64" s="332"/>
      <c r="J64" s="330"/>
      <c r="K64" s="332"/>
      <c r="L64" s="333"/>
      <c r="M64" s="256">
        <f t="shared" si="0"/>
        <v>1</v>
      </c>
    </row>
    <row r="65" spans="1:13">
      <c r="A65" s="299">
        <v>6</v>
      </c>
      <c r="B65" s="356" t="s">
        <v>317</v>
      </c>
      <c r="C65" s="349"/>
      <c r="D65" s="330"/>
      <c r="E65" s="330"/>
      <c r="F65" s="330"/>
      <c r="G65" s="330"/>
      <c r="H65" s="379" t="s">
        <v>90</v>
      </c>
      <c r="I65" s="332"/>
      <c r="J65" s="330"/>
      <c r="K65" s="332"/>
      <c r="L65" s="333"/>
      <c r="M65" s="256">
        <f t="shared" si="0"/>
        <v>1</v>
      </c>
    </row>
    <row r="66" spans="1:13">
      <c r="A66" s="299">
        <v>6</v>
      </c>
      <c r="B66" s="356" t="s">
        <v>307</v>
      </c>
      <c r="C66" s="377" t="s">
        <v>90</v>
      </c>
      <c r="D66" s="330"/>
      <c r="E66" s="330"/>
      <c r="F66" s="330"/>
      <c r="G66" s="330"/>
      <c r="H66" s="341"/>
      <c r="I66" s="332"/>
      <c r="J66" s="330"/>
      <c r="K66" s="332"/>
      <c r="L66" s="333"/>
      <c r="M66" s="256">
        <f t="shared" si="0"/>
        <v>1</v>
      </c>
    </row>
    <row r="67" spans="1:13" ht="12">
      <c r="A67" s="254">
        <v>7</v>
      </c>
      <c r="B67" s="276" t="s">
        <v>207</v>
      </c>
      <c r="C67" s="377" t="s">
        <v>90</v>
      </c>
      <c r="D67" s="384"/>
      <c r="E67" s="384"/>
      <c r="F67" s="384"/>
      <c r="G67" s="384"/>
      <c r="H67" s="258"/>
      <c r="I67" s="255"/>
      <c r="J67" s="384"/>
      <c r="K67" s="255"/>
      <c r="L67" s="384"/>
      <c r="M67" s="256">
        <f t="shared" si="0"/>
        <v>1</v>
      </c>
    </row>
    <row r="68" spans="1:13">
      <c r="A68" s="254">
        <v>7</v>
      </c>
      <c r="B68" s="356" t="s">
        <v>304</v>
      </c>
      <c r="C68" s="377" t="s">
        <v>90</v>
      </c>
      <c r="D68" s="330"/>
      <c r="E68" s="330"/>
      <c r="F68" s="330"/>
      <c r="G68" s="330"/>
      <c r="H68" s="334"/>
      <c r="I68" s="332"/>
      <c r="J68" s="330"/>
      <c r="K68" s="332"/>
      <c r="L68" s="333"/>
      <c r="M68" s="256">
        <f t="shared" si="0"/>
        <v>1</v>
      </c>
    </row>
    <row r="69" spans="1:13">
      <c r="A69" s="299">
        <v>7</v>
      </c>
      <c r="B69" s="356" t="s">
        <v>293</v>
      </c>
      <c r="C69" s="377" t="s">
        <v>90</v>
      </c>
      <c r="D69" s="330"/>
      <c r="E69" s="330"/>
      <c r="F69" s="330"/>
      <c r="G69" s="330"/>
      <c r="H69" s="334"/>
      <c r="I69" s="332"/>
      <c r="J69" s="330"/>
      <c r="K69" s="332"/>
      <c r="L69" s="333"/>
      <c r="M69" s="256">
        <f t="shared" si="0"/>
        <v>1</v>
      </c>
    </row>
    <row r="70" spans="1:13" ht="12">
      <c r="A70" s="254">
        <v>8</v>
      </c>
      <c r="B70" s="276" t="s">
        <v>208</v>
      </c>
      <c r="C70" s="350" t="s">
        <v>55</v>
      </c>
      <c r="D70" s="384"/>
      <c r="E70" s="384"/>
      <c r="F70" s="384"/>
      <c r="G70" s="384"/>
      <c r="H70" s="380" t="s">
        <v>90</v>
      </c>
      <c r="I70" s="255"/>
      <c r="J70" s="384"/>
      <c r="K70" s="255"/>
      <c r="L70" s="384"/>
      <c r="M70" s="256">
        <f t="shared" si="0"/>
        <v>1</v>
      </c>
    </row>
    <row r="71" spans="1:13" ht="12">
      <c r="A71" s="254">
        <v>8</v>
      </c>
      <c r="B71" s="276" t="s">
        <v>209</v>
      </c>
      <c r="C71" s="377" t="s">
        <v>90</v>
      </c>
      <c r="D71" s="384"/>
      <c r="E71" s="338"/>
      <c r="F71" s="384"/>
      <c r="G71" s="384"/>
      <c r="H71" s="258"/>
      <c r="I71" s="255"/>
      <c r="J71" s="384"/>
      <c r="K71" s="255"/>
      <c r="L71" s="384"/>
      <c r="M71" s="256">
        <f t="shared" si="0"/>
        <v>1</v>
      </c>
    </row>
    <row r="72" spans="1:13" ht="12">
      <c r="A72" s="254">
        <v>8</v>
      </c>
      <c r="B72" s="276" t="s">
        <v>233</v>
      </c>
      <c r="C72" s="377" t="s">
        <v>90</v>
      </c>
      <c r="D72" s="384"/>
      <c r="E72" s="384"/>
      <c r="F72" s="384"/>
      <c r="G72" s="384"/>
      <c r="H72" s="253"/>
      <c r="I72" s="255"/>
      <c r="J72" s="384"/>
      <c r="K72" s="255"/>
      <c r="L72" s="384"/>
      <c r="M72" s="256">
        <f t="shared" si="0"/>
        <v>1</v>
      </c>
    </row>
    <row r="73" spans="1:13">
      <c r="A73" s="299">
        <v>8</v>
      </c>
      <c r="B73" s="276" t="s">
        <v>265</v>
      </c>
      <c r="C73" s="377" t="s">
        <v>90</v>
      </c>
      <c r="D73" s="330"/>
      <c r="E73" s="330"/>
      <c r="F73" s="330"/>
      <c r="G73" s="330"/>
      <c r="H73" s="331"/>
      <c r="I73" s="332"/>
      <c r="J73" s="330"/>
      <c r="K73" s="332"/>
      <c r="L73" s="333"/>
      <c r="M73" s="256">
        <f t="shared" si="0"/>
        <v>1</v>
      </c>
    </row>
    <row r="74" spans="1:13">
      <c r="A74" s="299">
        <v>8</v>
      </c>
      <c r="B74" s="276" t="s">
        <v>272</v>
      </c>
      <c r="C74" s="349"/>
      <c r="D74" s="330"/>
      <c r="E74" s="330"/>
      <c r="F74" s="330"/>
      <c r="G74" s="330"/>
      <c r="H74" s="380" t="s">
        <v>90</v>
      </c>
      <c r="I74" s="332"/>
      <c r="J74" s="330"/>
      <c r="K74" s="332"/>
      <c r="L74" s="333"/>
      <c r="M74" s="256">
        <f t="shared" si="0"/>
        <v>1</v>
      </c>
    </row>
    <row r="75" spans="1:13">
      <c r="A75" s="299">
        <v>8</v>
      </c>
      <c r="B75" s="276" t="s">
        <v>281</v>
      </c>
      <c r="C75" s="349"/>
      <c r="D75" s="330"/>
      <c r="E75" s="330"/>
      <c r="F75" s="330"/>
      <c r="G75" s="330"/>
      <c r="H75" s="380" t="s">
        <v>90</v>
      </c>
      <c r="I75" s="332"/>
      <c r="J75" s="330"/>
      <c r="K75" s="332"/>
      <c r="L75" s="333"/>
      <c r="M75" s="256">
        <f t="shared" ref="M75:M138" si="1">COUNTIF(C75:L75,"Flow")</f>
        <v>1</v>
      </c>
    </row>
    <row r="76" spans="1:13">
      <c r="A76" s="299">
        <v>8</v>
      </c>
      <c r="B76" s="276" t="s">
        <v>282</v>
      </c>
      <c r="C76" s="349"/>
      <c r="D76" s="330"/>
      <c r="E76" s="330"/>
      <c r="F76" s="330"/>
      <c r="G76" s="330"/>
      <c r="H76" s="380" t="s">
        <v>90</v>
      </c>
      <c r="I76" s="332"/>
      <c r="J76" s="330"/>
      <c r="K76" s="332"/>
      <c r="L76" s="333"/>
      <c r="M76" s="256">
        <f t="shared" si="1"/>
        <v>1</v>
      </c>
    </row>
    <row r="77" spans="1:13">
      <c r="A77" s="299">
        <v>8</v>
      </c>
      <c r="B77" s="276" t="s">
        <v>287</v>
      </c>
      <c r="C77" s="377" t="s">
        <v>90</v>
      </c>
      <c r="D77" s="330"/>
      <c r="E77" s="330"/>
      <c r="F77" s="330"/>
      <c r="G77" s="330"/>
      <c r="H77" s="380" t="s">
        <v>90</v>
      </c>
      <c r="I77" s="332"/>
      <c r="J77" s="330"/>
      <c r="K77" s="332"/>
      <c r="L77" s="333"/>
      <c r="M77" s="256">
        <f t="shared" si="1"/>
        <v>2</v>
      </c>
    </row>
    <row r="78" spans="1:13" s="270" customFormat="1">
      <c r="A78" s="299">
        <v>8</v>
      </c>
      <c r="B78" s="356" t="s">
        <v>306</v>
      </c>
      <c r="C78" s="377" t="s">
        <v>90</v>
      </c>
      <c r="D78" s="330"/>
      <c r="E78" s="330"/>
      <c r="F78" s="330"/>
      <c r="G78" s="330"/>
      <c r="H78" s="345"/>
      <c r="I78" s="332"/>
      <c r="J78" s="330"/>
      <c r="K78" s="332"/>
      <c r="L78" s="333"/>
      <c r="M78" s="256">
        <f t="shared" si="1"/>
        <v>1</v>
      </c>
    </row>
    <row r="79" spans="1:13" s="270" customFormat="1">
      <c r="A79" s="299">
        <v>8</v>
      </c>
      <c r="B79" s="356" t="s">
        <v>308</v>
      </c>
      <c r="C79" s="377" t="s">
        <v>90</v>
      </c>
      <c r="D79" s="330"/>
      <c r="E79" s="330"/>
      <c r="F79" s="330"/>
      <c r="G79" s="330"/>
      <c r="H79" s="345"/>
      <c r="I79" s="332"/>
      <c r="J79" s="330"/>
      <c r="K79" s="332"/>
      <c r="L79" s="333"/>
      <c r="M79" s="256">
        <f t="shared" si="1"/>
        <v>1</v>
      </c>
    </row>
    <row r="80" spans="1:13" s="270" customFormat="1">
      <c r="A80" s="299">
        <v>8</v>
      </c>
      <c r="B80" s="356" t="s">
        <v>309</v>
      </c>
      <c r="C80" s="377" t="s">
        <v>90</v>
      </c>
      <c r="D80" s="330"/>
      <c r="E80" s="330"/>
      <c r="F80" s="330"/>
      <c r="G80" s="330"/>
      <c r="H80" s="345"/>
      <c r="I80" s="332"/>
      <c r="J80" s="330"/>
      <c r="K80" s="332"/>
      <c r="L80" s="333"/>
      <c r="M80" s="256">
        <f t="shared" si="1"/>
        <v>1</v>
      </c>
    </row>
    <row r="81" spans="1:13" s="270" customFormat="1">
      <c r="A81" s="299">
        <v>8</v>
      </c>
      <c r="B81" s="356" t="s">
        <v>310</v>
      </c>
      <c r="C81" s="377" t="s">
        <v>90</v>
      </c>
      <c r="D81" s="330"/>
      <c r="E81" s="330"/>
      <c r="F81" s="330"/>
      <c r="G81" s="330"/>
      <c r="H81" s="345"/>
      <c r="I81" s="332"/>
      <c r="J81" s="330"/>
      <c r="K81" s="332"/>
      <c r="L81" s="333"/>
      <c r="M81" s="256">
        <f t="shared" si="1"/>
        <v>1</v>
      </c>
    </row>
    <row r="82" spans="1:13" ht="12">
      <c r="A82" s="254">
        <v>9</v>
      </c>
      <c r="B82" s="276" t="s">
        <v>53</v>
      </c>
      <c r="C82" s="377" t="s">
        <v>90</v>
      </c>
      <c r="D82" s="384"/>
      <c r="E82" s="384"/>
      <c r="F82" s="384"/>
      <c r="G82" s="384"/>
      <c r="H82" s="255"/>
      <c r="I82" s="255"/>
      <c r="J82" s="384"/>
      <c r="K82" s="255"/>
      <c r="L82" s="384"/>
      <c r="M82" s="256">
        <f t="shared" si="1"/>
        <v>1</v>
      </c>
    </row>
    <row r="83" spans="1:13" ht="12">
      <c r="A83" s="254">
        <v>9</v>
      </c>
      <c r="B83" s="276" t="s">
        <v>59</v>
      </c>
      <c r="C83" s="377" t="s">
        <v>90</v>
      </c>
      <c r="D83" s="384"/>
      <c r="E83" s="384"/>
      <c r="F83" s="384"/>
      <c r="G83" s="384"/>
      <c r="H83" s="380" t="s">
        <v>90</v>
      </c>
      <c r="I83" s="255"/>
      <c r="J83" s="384"/>
      <c r="K83" s="255"/>
      <c r="L83" s="384"/>
      <c r="M83" s="256">
        <f t="shared" si="1"/>
        <v>2</v>
      </c>
    </row>
    <row r="84" spans="1:13" ht="12">
      <c r="A84" s="254">
        <v>9</v>
      </c>
      <c r="B84" s="276" t="s">
        <v>25</v>
      </c>
      <c r="C84" s="351"/>
      <c r="D84" s="338"/>
      <c r="E84" s="379" t="s">
        <v>90</v>
      </c>
      <c r="F84" s="384"/>
      <c r="G84" s="384"/>
      <c r="H84" s="380" t="s">
        <v>90</v>
      </c>
      <c r="I84" s="338"/>
      <c r="J84" s="384"/>
      <c r="K84" s="261"/>
      <c r="L84" s="384"/>
      <c r="M84" s="256">
        <f t="shared" si="1"/>
        <v>2</v>
      </c>
    </row>
    <row r="85" spans="1:13" ht="12">
      <c r="A85" s="254">
        <v>9</v>
      </c>
      <c r="B85" s="276" t="s">
        <v>27</v>
      </c>
      <c r="C85" s="377" t="s">
        <v>90</v>
      </c>
      <c r="D85" s="384"/>
      <c r="E85" s="384"/>
      <c r="F85" s="384"/>
      <c r="G85" s="384"/>
      <c r="H85" s="380" t="s">
        <v>90</v>
      </c>
      <c r="I85" s="379" t="s">
        <v>90</v>
      </c>
      <c r="J85" s="384"/>
      <c r="K85" s="257" t="s">
        <v>55</v>
      </c>
      <c r="L85" s="384"/>
      <c r="M85" s="256">
        <f t="shared" si="1"/>
        <v>3</v>
      </c>
    </row>
    <row r="86" spans="1:13" ht="12">
      <c r="A86" s="254">
        <v>9</v>
      </c>
      <c r="B86" s="276" t="s">
        <v>71</v>
      </c>
      <c r="C86" s="377" t="s">
        <v>90</v>
      </c>
      <c r="D86" s="384"/>
      <c r="E86" s="384"/>
      <c r="F86" s="384"/>
      <c r="G86" s="384"/>
      <c r="H86" s="380" t="s">
        <v>90</v>
      </c>
      <c r="I86" s="258"/>
      <c r="J86" s="384"/>
      <c r="K86" s="258"/>
      <c r="L86" s="384"/>
      <c r="M86" s="256">
        <f t="shared" si="1"/>
        <v>2</v>
      </c>
    </row>
    <row r="87" spans="1:13" ht="12">
      <c r="A87" s="254">
        <v>9</v>
      </c>
      <c r="B87" s="276" t="s">
        <v>211</v>
      </c>
      <c r="C87" s="377" t="s">
        <v>90</v>
      </c>
      <c r="D87" s="384"/>
      <c r="E87" s="384"/>
      <c r="F87" s="384"/>
      <c r="G87" s="384"/>
      <c r="H87" s="255"/>
      <c r="I87" s="255"/>
      <c r="J87" s="384"/>
      <c r="K87" s="255"/>
      <c r="L87" s="384"/>
      <c r="M87" s="256">
        <f t="shared" si="1"/>
        <v>1</v>
      </c>
    </row>
    <row r="88" spans="1:13" ht="12">
      <c r="A88" s="254">
        <v>9</v>
      </c>
      <c r="B88" s="276" t="s">
        <v>212</v>
      </c>
      <c r="C88" s="377" t="s">
        <v>90</v>
      </c>
      <c r="D88" s="384"/>
      <c r="E88" s="384"/>
      <c r="F88" s="384"/>
      <c r="G88" s="384"/>
      <c r="H88" s="255"/>
      <c r="I88" s="255"/>
      <c r="J88" s="384"/>
      <c r="K88" s="255"/>
      <c r="L88" s="384"/>
      <c r="M88" s="256">
        <f t="shared" si="1"/>
        <v>1</v>
      </c>
    </row>
    <row r="89" spans="1:13" ht="12">
      <c r="A89" s="254">
        <v>9</v>
      </c>
      <c r="B89" s="276" t="s">
        <v>213</v>
      </c>
      <c r="C89" s="377" t="s">
        <v>90</v>
      </c>
      <c r="D89" s="384"/>
      <c r="E89" s="384"/>
      <c r="F89" s="384"/>
      <c r="G89" s="384"/>
      <c r="H89" s="380" t="s">
        <v>90</v>
      </c>
      <c r="I89" s="255"/>
      <c r="J89" s="384"/>
      <c r="K89" s="255"/>
      <c r="L89" s="384"/>
      <c r="M89" s="256">
        <f t="shared" si="1"/>
        <v>2</v>
      </c>
    </row>
    <row r="90" spans="1:13" ht="12">
      <c r="A90" s="254">
        <v>9</v>
      </c>
      <c r="B90" s="276" t="s">
        <v>214</v>
      </c>
      <c r="C90" s="377" t="s">
        <v>90</v>
      </c>
      <c r="D90" s="384"/>
      <c r="E90" s="384"/>
      <c r="F90" s="384"/>
      <c r="G90" s="384"/>
      <c r="H90" s="255"/>
      <c r="I90" s="255"/>
      <c r="J90" s="384"/>
      <c r="K90" s="255"/>
      <c r="L90" s="384"/>
      <c r="M90" s="256">
        <f t="shared" si="1"/>
        <v>1</v>
      </c>
    </row>
    <row r="91" spans="1:13" ht="12">
      <c r="A91" s="254">
        <v>9</v>
      </c>
      <c r="B91" s="276" t="s">
        <v>215</v>
      </c>
      <c r="C91" s="377" t="s">
        <v>90</v>
      </c>
      <c r="D91" s="384"/>
      <c r="E91" s="384"/>
      <c r="F91" s="384"/>
      <c r="G91" s="384"/>
      <c r="H91" s="255"/>
      <c r="I91" s="255"/>
      <c r="J91" s="384"/>
      <c r="K91" s="255"/>
      <c r="L91" s="384"/>
      <c r="M91" s="256">
        <f t="shared" si="1"/>
        <v>1</v>
      </c>
    </row>
    <row r="92" spans="1:13" ht="12">
      <c r="A92" s="254">
        <v>9</v>
      </c>
      <c r="B92" s="276" t="s">
        <v>216</v>
      </c>
      <c r="C92" s="377" t="s">
        <v>90</v>
      </c>
      <c r="D92" s="384"/>
      <c r="E92" s="384"/>
      <c r="F92" s="384"/>
      <c r="G92" s="384"/>
      <c r="H92" s="380" t="s">
        <v>90</v>
      </c>
      <c r="I92" s="255"/>
      <c r="J92" s="384"/>
      <c r="K92" s="255"/>
      <c r="L92" s="384"/>
      <c r="M92" s="256">
        <f t="shared" si="1"/>
        <v>2</v>
      </c>
    </row>
    <row r="93" spans="1:13" ht="12">
      <c r="A93" s="254">
        <v>9</v>
      </c>
      <c r="B93" s="276" t="s">
        <v>217</v>
      </c>
      <c r="C93" s="377" t="s">
        <v>90</v>
      </c>
      <c r="D93" s="384"/>
      <c r="E93" s="384"/>
      <c r="F93" s="384"/>
      <c r="G93" s="384"/>
      <c r="H93" s="255"/>
      <c r="I93" s="255"/>
      <c r="J93" s="384"/>
      <c r="K93" s="255"/>
      <c r="L93" s="384"/>
      <c r="M93" s="256">
        <f t="shared" si="1"/>
        <v>1</v>
      </c>
    </row>
    <row r="94" spans="1:13" ht="12">
      <c r="A94" s="254">
        <v>9</v>
      </c>
      <c r="B94" s="276" t="s">
        <v>218</v>
      </c>
      <c r="C94" s="377" t="s">
        <v>90</v>
      </c>
      <c r="D94" s="384"/>
      <c r="E94" s="384"/>
      <c r="F94" s="384"/>
      <c r="G94" s="384"/>
      <c r="H94" s="255"/>
      <c r="I94" s="255"/>
      <c r="J94" s="384"/>
      <c r="K94" s="255"/>
      <c r="L94" s="384"/>
      <c r="M94" s="256">
        <f t="shared" si="1"/>
        <v>1</v>
      </c>
    </row>
    <row r="95" spans="1:13" ht="12">
      <c r="A95" s="254">
        <v>9</v>
      </c>
      <c r="B95" s="276" t="s">
        <v>219</v>
      </c>
      <c r="C95" s="377" t="s">
        <v>90</v>
      </c>
      <c r="D95" s="384"/>
      <c r="E95" s="384"/>
      <c r="F95" s="384"/>
      <c r="G95" s="384"/>
      <c r="H95" s="255"/>
      <c r="I95" s="255"/>
      <c r="J95" s="384"/>
      <c r="K95" s="255"/>
      <c r="L95" s="384"/>
      <c r="M95" s="256">
        <f t="shared" si="1"/>
        <v>1</v>
      </c>
    </row>
    <row r="96" spans="1:13" ht="12">
      <c r="A96" s="254">
        <v>9</v>
      </c>
      <c r="B96" s="276" t="s">
        <v>220</v>
      </c>
      <c r="C96" s="377" t="s">
        <v>90</v>
      </c>
      <c r="D96" s="384"/>
      <c r="E96" s="384"/>
      <c r="F96" s="384"/>
      <c r="G96" s="384"/>
      <c r="H96" s="255"/>
      <c r="I96" s="255"/>
      <c r="J96" s="384"/>
      <c r="K96" s="255"/>
      <c r="L96" s="384"/>
      <c r="M96" s="256">
        <f t="shared" si="1"/>
        <v>1</v>
      </c>
    </row>
    <row r="97" spans="1:13" ht="12">
      <c r="A97" s="254">
        <v>9</v>
      </c>
      <c r="B97" s="276" t="s">
        <v>221</v>
      </c>
      <c r="C97" s="377" t="s">
        <v>90</v>
      </c>
      <c r="D97" s="384"/>
      <c r="E97" s="384"/>
      <c r="F97" s="384"/>
      <c r="G97" s="384"/>
      <c r="H97" s="380" t="s">
        <v>90</v>
      </c>
      <c r="I97" s="255"/>
      <c r="J97" s="384"/>
      <c r="K97" s="255"/>
      <c r="L97" s="384"/>
      <c r="M97" s="256">
        <f t="shared" si="1"/>
        <v>2</v>
      </c>
    </row>
    <row r="98" spans="1:13" ht="12">
      <c r="A98" s="273">
        <v>9</v>
      </c>
      <c r="B98" s="276" t="s">
        <v>210</v>
      </c>
      <c r="C98" s="378" t="s">
        <v>90</v>
      </c>
      <c r="D98" s="384"/>
      <c r="E98" s="384"/>
      <c r="F98" s="384"/>
      <c r="G98" s="384"/>
      <c r="H98" s="380" t="s">
        <v>90</v>
      </c>
      <c r="I98" s="271"/>
      <c r="J98" s="384"/>
      <c r="K98" s="272" t="s">
        <v>55</v>
      </c>
      <c r="L98" s="384"/>
      <c r="M98" s="256">
        <f t="shared" si="1"/>
        <v>2</v>
      </c>
    </row>
    <row r="99" spans="1:13">
      <c r="A99" s="254">
        <v>9</v>
      </c>
      <c r="B99" s="276" t="s">
        <v>260</v>
      </c>
      <c r="C99" s="378" t="s">
        <v>90</v>
      </c>
      <c r="D99" s="277"/>
      <c r="E99" s="277"/>
      <c r="F99" s="277"/>
      <c r="G99" s="277"/>
      <c r="H99" s="262"/>
      <c r="I99" s="278"/>
      <c r="J99" s="277"/>
      <c r="K99" s="259"/>
      <c r="L99" s="279"/>
      <c r="M99" s="256">
        <f t="shared" si="1"/>
        <v>1</v>
      </c>
    </row>
    <row r="100" spans="1:13">
      <c r="A100" s="273">
        <v>9</v>
      </c>
      <c r="B100" s="276" t="s">
        <v>261</v>
      </c>
      <c r="C100" s="378" t="s">
        <v>90</v>
      </c>
      <c r="D100" s="277"/>
      <c r="E100" s="277"/>
      <c r="F100" s="277"/>
      <c r="G100" s="277"/>
      <c r="H100" s="380" t="s">
        <v>90</v>
      </c>
      <c r="I100" s="278"/>
      <c r="J100" s="277"/>
      <c r="K100" s="259"/>
      <c r="L100" s="279"/>
      <c r="M100" s="256">
        <f t="shared" si="1"/>
        <v>2</v>
      </c>
    </row>
    <row r="101" spans="1:13" customFormat="1" ht="12">
      <c r="A101" s="254">
        <v>9</v>
      </c>
      <c r="B101" s="276" t="s">
        <v>262</v>
      </c>
      <c r="C101" s="377" t="s">
        <v>90</v>
      </c>
      <c r="D101" s="280"/>
      <c r="E101" s="280"/>
      <c r="F101" s="280"/>
      <c r="G101" s="280"/>
      <c r="H101" s="280"/>
      <c r="I101" s="280"/>
      <c r="J101" s="280"/>
      <c r="K101" s="280"/>
      <c r="L101" s="281"/>
      <c r="M101" s="256">
        <f t="shared" si="1"/>
        <v>1</v>
      </c>
    </row>
    <row r="102" spans="1:13" customFormat="1" ht="12">
      <c r="A102" s="299">
        <v>9</v>
      </c>
      <c r="B102" s="276" t="s">
        <v>271</v>
      </c>
      <c r="C102" s="352"/>
      <c r="D102" s="342"/>
      <c r="E102" s="342"/>
      <c r="F102" s="342"/>
      <c r="G102" s="342"/>
      <c r="H102" s="380" t="s">
        <v>90</v>
      </c>
      <c r="I102" s="342"/>
      <c r="J102" s="342"/>
      <c r="K102" s="342"/>
      <c r="L102" s="343"/>
      <c r="M102" s="256">
        <f t="shared" si="1"/>
        <v>1</v>
      </c>
    </row>
    <row r="103" spans="1:13" customFormat="1" ht="12">
      <c r="A103" s="254">
        <v>9</v>
      </c>
      <c r="B103" s="276" t="s">
        <v>270</v>
      </c>
      <c r="C103" s="352"/>
      <c r="D103" s="342"/>
      <c r="E103" s="342"/>
      <c r="F103" s="342"/>
      <c r="G103" s="342"/>
      <c r="H103" s="380" t="s">
        <v>90</v>
      </c>
      <c r="I103" s="342"/>
      <c r="J103" s="342"/>
      <c r="K103" s="342"/>
      <c r="L103" s="343"/>
      <c r="M103" s="256">
        <f t="shared" si="1"/>
        <v>1</v>
      </c>
    </row>
    <row r="104" spans="1:13" customFormat="1" ht="12">
      <c r="A104" s="275">
        <v>9</v>
      </c>
      <c r="B104" s="356" t="s">
        <v>300</v>
      </c>
      <c r="C104" s="377" t="s">
        <v>90</v>
      </c>
      <c r="D104" s="342"/>
      <c r="E104" s="342"/>
      <c r="F104" s="342"/>
      <c r="G104" s="342"/>
      <c r="H104" s="345"/>
      <c r="I104" s="342"/>
      <c r="J104" s="342"/>
      <c r="K104" s="342"/>
      <c r="L104" s="343"/>
      <c r="M104" s="256">
        <f t="shared" si="1"/>
        <v>1</v>
      </c>
    </row>
    <row r="105" spans="1:13" customFormat="1" ht="12">
      <c r="A105" s="275">
        <v>9</v>
      </c>
      <c r="B105" s="356" t="s">
        <v>301</v>
      </c>
      <c r="C105" s="377" t="s">
        <v>90</v>
      </c>
      <c r="D105" s="342"/>
      <c r="E105" s="342"/>
      <c r="F105" s="342"/>
      <c r="G105" s="342"/>
      <c r="H105" s="345"/>
      <c r="I105" s="342"/>
      <c r="J105" s="342"/>
      <c r="K105" s="342"/>
      <c r="L105" s="343"/>
      <c r="M105" s="256">
        <f t="shared" si="1"/>
        <v>1</v>
      </c>
    </row>
    <row r="106" spans="1:13" customFormat="1" ht="12">
      <c r="A106" s="275">
        <v>9</v>
      </c>
      <c r="B106" s="356" t="s">
        <v>295</v>
      </c>
      <c r="C106" s="377" t="s">
        <v>90</v>
      </c>
      <c r="D106" s="342"/>
      <c r="E106" s="342"/>
      <c r="F106" s="342"/>
      <c r="G106" s="342"/>
      <c r="H106" s="345"/>
      <c r="I106" s="342"/>
      <c r="J106" s="342"/>
      <c r="K106" s="342"/>
      <c r="L106" s="343"/>
      <c r="M106" s="256">
        <f t="shared" si="1"/>
        <v>1</v>
      </c>
    </row>
    <row r="107" spans="1:13" customFormat="1" ht="12">
      <c r="A107" s="275">
        <v>9</v>
      </c>
      <c r="B107" s="276" t="s">
        <v>274</v>
      </c>
      <c r="C107" s="352"/>
      <c r="D107" s="342"/>
      <c r="E107" s="342"/>
      <c r="F107" s="342"/>
      <c r="G107" s="342"/>
      <c r="H107" s="380" t="s">
        <v>90</v>
      </c>
      <c r="I107" s="342"/>
      <c r="J107" s="342"/>
      <c r="K107" s="342"/>
      <c r="L107" s="343"/>
      <c r="M107" s="256">
        <f t="shared" si="1"/>
        <v>1</v>
      </c>
    </row>
    <row r="108" spans="1:13" customFormat="1" ht="12">
      <c r="A108" s="275">
        <v>9</v>
      </c>
      <c r="B108" s="276" t="s">
        <v>275</v>
      </c>
      <c r="C108" s="352"/>
      <c r="D108" s="342"/>
      <c r="E108" s="342"/>
      <c r="F108" s="342"/>
      <c r="G108" s="342"/>
      <c r="H108" s="380" t="s">
        <v>90</v>
      </c>
      <c r="I108" s="342"/>
      <c r="J108" s="342"/>
      <c r="K108" s="342"/>
      <c r="L108" s="343"/>
      <c r="M108" s="256">
        <f t="shared" si="1"/>
        <v>1</v>
      </c>
    </row>
    <row r="109" spans="1:13" customFormat="1" ht="12">
      <c r="A109" s="275">
        <v>9</v>
      </c>
      <c r="B109" s="276" t="s">
        <v>278</v>
      </c>
      <c r="C109" s="352"/>
      <c r="D109" s="342"/>
      <c r="E109" s="342"/>
      <c r="F109" s="342"/>
      <c r="G109" s="342"/>
      <c r="H109" s="380" t="s">
        <v>90</v>
      </c>
      <c r="I109" s="342"/>
      <c r="J109" s="342"/>
      <c r="K109" s="342"/>
      <c r="L109" s="343"/>
      <c r="M109" s="256">
        <f t="shared" si="1"/>
        <v>1</v>
      </c>
    </row>
    <row r="110" spans="1:13" customFormat="1" ht="12">
      <c r="A110" s="275">
        <v>9</v>
      </c>
      <c r="B110" s="276" t="s">
        <v>279</v>
      </c>
      <c r="C110" s="352"/>
      <c r="D110" s="342"/>
      <c r="E110" s="342"/>
      <c r="F110" s="342"/>
      <c r="G110" s="342"/>
      <c r="H110" s="380" t="s">
        <v>90</v>
      </c>
      <c r="I110" s="342"/>
      <c r="J110" s="342"/>
      <c r="K110" s="342"/>
      <c r="L110" s="343"/>
      <c r="M110" s="256">
        <f t="shared" si="1"/>
        <v>1</v>
      </c>
    </row>
    <row r="111" spans="1:13" customFormat="1" ht="12">
      <c r="A111" s="275">
        <v>9</v>
      </c>
      <c r="B111" s="276" t="s">
        <v>280</v>
      </c>
      <c r="C111" s="352"/>
      <c r="D111" s="342"/>
      <c r="E111" s="342"/>
      <c r="F111" s="342"/>
      <c r="G111" s="342"/>
      <c r="H111" s="380" t="s">
        <v>90</v>
      </c>
      <c r="I111" s="342"/>
      <c r="J111" s="342"/>
      <c r="K111" s="342"/>
      <c r="L111" s="343"/>
      <c r="M111" s="256">
        <f t="shared" si="1"/>
        <v>1</v>
      </c>
    </row>
    <row r="112" spans="1:13" customFormat="1" ht="12">
      <c r="A112" s="275">
        <v>9</v>
      </c>
      <c r="B112" s="276" t="s">
        <v>283</v>
      </c>
      <c r="C112" s="352"/>
      <c r="D112" s="342"/>
      <c r="E112" s="342"/>
      <c r="F112" s="342"/>
      <c r="G112" s="342"/>
      <c r="H112" s="380" t="s">
        <v>90</v>
      </c>
      <c r="I112" s="342"/>
      <c r="J112" s="342"/>
      <c r="K112" s="342"/>
      <c r="L112" s="343"/>
      <c r="M112" s="256">
        <f t="shared" si="1"/>
        <v>1</v>
      </c>
    </row>
    <row r="113" spans="1:13" customFormat="1" ht="12">
      <c r="A113" s="275">
        <v>9</v>
      </c>
      <c r="B113" s="276" t="s">
        <v>286</v>
      </c>
      <c r="C113" s="352"/>
      <c r="D113" s="342"/>
      <c r="E113" s="342"/>
      <c r="F113" s="342"/>
      <c r="G113" s="342"/>
      <c r="H113" s="380" t="s">
        <v>90</v>
      </c>
      <c r="I113" s="342"/>
      <c r="J113" s="342"/>
      <c r="K113" s="342"/>
      <c r="L113" s="343"/>
      <c r="M113" s="256">
        <f t="shared" si="1"/>
        <v>1</v>
      </c>
    </row>
    <row r="114" spans="1:13" customFormat="1" ht="12">
      <c r="A114" s="275">
        <v>9</v>
      </c>
      <c r="B114" s="276" t="s">
        <v>285</v>
      </c>
      <c r="C114" s="352"/>
      <c r="D114" s="342"/>
      <c r="E114" s="342"/>
      <c r="F114" s="342"/>
      <c r="G114" s="342"/>
      <c r="H114" s="380" t="s">
        <v>90</v>
      </c>
      <c r="I114" s="342"/>
      <c r="J114" s="342"/>
      <c r="K114" s="342"/>
      <c r="L114" s="343"/>
      <c r="M114" s="256">
        <f t="shared" si="1"/>
        <v>1</v>
      </c>
    </row>
    <row r="115" spans="1:13" customFormat="1" ht="12">
      <c r="A115" s="275">
        <v>9</v>
      </c>
      <c r="B115" s="276" t="s">
        <v>284</v>
      </c>
      <c r="C115" s="352"/>
      <c r="D115" s="342"/>
      <c r="E115" s="342"/>
      <c r="F115" s="342"/>
      <c r="G115" s="342"/>
      <c r="H115" s="380" t="s">
        <v>90</v>
      </c>
      <c r="I115" s="342"/>
      <c r="J115" s="342"/>
      <c r="K115" s="342"/>
      <c r="L115" s="343"/>
      <c r="M115" s="256">
        <f t="shared" si="1"/>
        <v>1</v>
      </c>
    </row>
    <row r="116" spans="1:13" customFormat="1" ht="12">
      <c r="A116" s="275">
        <v>9</v>
      </c>
      <c r="B116" s="276" t="s">
        <v>288</v>
      </c>
      <c r="C116" s="352"/>
      <c r="D116" s="342"/>
      <c r="E116" s="342"/>
      <c r="F116" s="342"/>
      <c r="G116" s="342"/>
      <c r="H116" s="380" t="s">
        <v>90</v>
      </c>
      <c r="I116" s="342"/>
      <c r="J116" s="342"/>
      <c r="K116" s="342"/>
      <c r="L116" s="343"/>
      <c r="M116" s="256">
        <f t="shared" si="1"/>
        <v>1</v>
      </c>
    </row>
    <row r="117" spans="1:13" customFormat="1" ht="12">
      <c r="A117" s="275">
        <v>9</v>
      </c>
      <c r="B117" s="276" t="s">
        <v>290</v>
      </c>
      <c r="C117" s="352"/>
      <c r="D117" s="342"/>
      <c r="E117" s="342"/>
      <c r="F117" s="342"/>
      <c r="G117" s="342"/>
      <c r="H117" s="380" t="s">
        <v>90</v>
      </c>
      <c r="I117" s="342"/>
      <c r="J117" s="342"/>
      <c r="K117" s="342"/>
      <c r="L117" s="343"/>
      <c r="M117" s="256">
        <f t="shared" si="1"/>
        <v>1</v>
      </c>
    </row>
    <row r="118" spans="1:13" s="348" customFormat="1" ht="12">
      <c r="A118" s="275">
        <v>9</v>
      </c>
      <c r="B118" s="356" t="s">
        <v>311</v>
      </c>
      <c r="C118" s="381" t="s">
        <v>90</v>
      </c>
      <c r="D118" s="342"/>
      <c r="E118" s="342"/>
      <c r="F118" s="342"/>
      <c r="G118" s="342"/>
      <c r="H118" s="347"/>
      <c r="I118" s="342"/>
      <c r="J118" s="342"/>
      <c r="K118" s="342"/>
      <c r="L118" s="343"/>
      <c r="M118" s="256">
        <f t="shared" si="1"/>
        <v>1</v>
      </c>
    </row>
    <row r="119" spans="1:13" ht="12">
      <c r="A119" s="275">
        <v>10</v>
      </c>
      <c r="B119" s="276" t="s">
        <v>223</v>
      </c>
      <c r="C119" s="381" t="s">
        <v>90</v>
      </c>
      <c r="D119" s="384"/>
      <c r="E119" s="384"/>
      <c r="F119" s="384"/>
      <c r="G119" s="384"/>
      <c r="H119" s="274"/>
      <c r="I119" s="274"/>
      <c r="J119" s="384"/>
      <c r="K119" s="274"/>
      <c r="L119" s="384"/>
      <c r="M119" s="256">
        <f t="shared" si="1"/>
        <v>1</v>
      </c>
    </row>
    <row r="120" spans="1:13" ht="12">
      <c r="A120" s="254">
        <v>10</v>
      </c>
      <c r="B120" s="276" t="s">
        <v>224</v>
      </c>
      <c r="C120" s="381" t="s">
        <v>90</v>
      </c>
      <c r="D120" s="384"/>
      <c r="E120" s="384"/>
      <c r="F120" s="384"/>
      <c r="G120" s="384"/>
      <c r="H120" s="380" t="s">
        <v>90</v>
      </c>
      <c r="I120" s="255"/>
      <c r="J120" s="384"/>
      <c r="K120" s="255"/>
      <c r="L120" s="384"/>
      <c r="M120" s="256">
        <f t="shared" si="1"/>
        <v>2</v>
      </c>
    </row>
    <row r="121" spans="1:13" ht="12">
      <c r="A121" s="254">
        <v>10</v>
      </c>
      <c r="B121" s="276" t="s">
        <v>231</v>
      </c>
      <c r="C121" s="377" t="s">
        <v>90</v>
      </c>
      <c r="D121" s="384"/>
      <c r="E121" s="384"/>
      <c r="F121" s="384"/>
      <c r="G121" s="384"/>
      <c r="H121" s="255"/>
      <c r="I121" s="255"/>
      <c r="J121" s="384"/>
      <c r="K121" s="255"/>
      <c r="L121" s="384"/>
      <c r="M121" s="256">
        <f t="shared" si="1"/>
        <v>1</v>
      </c>
    </row>
    <row r="122" spans="1:13" ht="12">
      <c r="A122" s="254">
        <v>10</v>
      </c>
      <c r="B122" s="276" t="s">
        <v>225</v>
      </c>
      <c r="C122" s="377" t="s">
        <v>90</v>
      </c>
      <c r="D122" s="384"/>
      <c r="E122" s="384"/>
      <c r="F122" s="384"/>
      <c r="G122" s="384"/>
      <c r="H122" s="255"/>
      <c r="I122" s="255"/>
      <c r="J122" s="384"/>
      <c r="K122" s="255"/>
      <c r="L122" s="384"/>
      <c r="M122" s="256">
        <f t="shared" si="1"/>
        <v>1</v>
      </c>
    </row>
    <row r="123" spans="1:13" ht="12">
      <c r="A123" s="254">
        <v>10</v>
      </c>
      <c r="B123" s="276" t="s">
        <v>226</v>
      </c>
      <c r="C123" s="377" t="s">
        <v>90</v>
      </c>
      <c r="D123" s="384"/>
      <c r="E123" s="384"/>
      <c r="F123" s="384"/>
      <c r="G123" s="384"/>
      <c r="H123" s="255"/>
      <c r="I123" s="255"/>
      <c r="J123" s="384"/>
      <c r="K123" s="255"/>
      <c r="L123" s="384"/>
      <c r="M123" s="256">
        <f t="shared" si="1"/>
        <v>1</v>
      </c>
    </row>
    <row r="124" spans="1:13" ht="12">
      <c r="A124" s="254">
        <v>10</v>
      </c>
      <c r="B124" s="276" t="s">
        <v>227</v>
      </c>
      <c r="C124" s="377" t="s">
        <v>90</v>
      </c>
      <c r="D124" s="384"/>
      <c r="E124" s="384"/>
      <c r="F124" s="384"/>
      <c r="G124" s="384"/>
      <c r="H124" s="255"/>
      <c r="I124" s="255"/>
      <c r="J124" s="384"/>
      <c r="K124" s="255"/>
      <c r="L124" s="384"/>
      <c r="M124" s="256">
        <f t="shared" si="1"/>
        <v>1</v>
      </c>
    </row>
    <row r="125" spans="1:13" ht="12">
      <c r="A125" s="254">
        <v>10</v>
      </c>
      <c r="B125" s="276" t="s">
        <v>228</v>
      </c>
      <c r="C125" s="377" t="s">
        <v>90</v>
      </c>
      <c r="D125" s="384"/>
      <c r="E125" s="384"/>
      <c r="F125" s="384"/>
      <c r="G125" s="384"/>
      <c r="H125" s="255"/>
      <c r="I125" s="255"/>
      <c r="J125" s="384"/>
      <c r="K125" s="255"/>
      <c r="L125" s="384"/>
      <c r="M125" s="256">
        <f t="shared" si="1"/>
        <v>1</v>
      </c>
    </row>
    <row r="126" spans="1:13" ht="12">
      <c r="A126" s="254">
        <v>10</v>
      </c>
      <c r="B126" s="276" t="s">
        <v>229</v>
      </c>
      <c r="C126" s="377" t="s">
        <v>90</v>
      </c>
      <c r="D126" s="384"/>
      <c r="E126" s="384"/>
      <c r="F126" s="384"/>
      <c r="G126" s="384"/>
      <c r="H126" s="380" t="s">
        <v>90</v>
      </c>
      <c r="I126" s="255"/>
      <c r="J126" s="384"/>
      <c r="K126" s="255"/>
      <c r="L126" s="384"/>
      <c r="M126" s="256">
        <f t="shared" si="1"/>
        <v>2</v>
      </c>
    </row>
    <row r="127" spans="1:13" ht="12">
      <c r="A127" s="254">
        <v>10</v>
      </c>
      <c r="B127" s="276" t="s">
        <v>230</v>
      </c>
      <c r="C127" s="377" t="s">
        <v>90</v>
      </c>
      <c r="D127" s="384"/>
      <c r="E127" s="384"/>
      <c r="F127" s="384"/>
      <c r="G127" s="384"/>
      <c r="H127" s="255"/>
      <c r="I127" s="255"/>
      <c r="J127" s="384"/>
      <c r="K127" s="255"/>
      <c r="L127" s="384"/>
      <c r="M127" s="256">
        <f t="shared" si="1"/>
        <v>1</v>
      </c>
    </row>
    <row r="128" spans="1:13" ht="12">
      <c r="A128" s="254">
        <v>10</v>
      </c>
      <c r="B128" s="276" t="s">
        <v>73</v>
      </c>
      <c r="C128" s="377" t="s">
        <v>90</v>
      </c>
      <c r="D128" s="384"/>
      <c r="E128" s="384"/>
      <c r="F128" s="384"/>
      <c r="G128" s="384"/>
      <c r="H128" s="380" t="s">
        <v>90</v>
      </c>
      <c r="I128" s="255"/>
      <c r="J128" s="384"/>
      <c r="K128" s="263"/>
      <c r="L128" s="384"/>
      <c r="M128" s="256">
        <f t="shared" si="1"/>
        <v>2</v>
      </c>
    </row>
    <row r="129" spans="1:13" ht="12">
      <c r="A129" s="254">
        <v>10</v>
      </c>
      <c r="B129" s="276" t="s">
        <v>62</v>
      </c>
      <c r="C129" s="377" t="s">
        <v>90</v>
      </c>
      <c r="D129" s="384"/>
      <c r="E129" s="384"/>
      <c r="F129" s="384"/>
      <c r="G129" s="384"/>
      <c r="H129" s="380" t="s">
        <v>90</v>
      </c>
      <c r="I129" s="255"/>
      <c r="J129" s="384"/>
      <c r="K129" s="255"/>
      <c r="L129" s="384"/>
      <c r="M129" s="256">
        <f t="shared" si="1"/>
        <v>2</v>
      </c>
    </row>
    <row r="130" spans="1:13" ht="12">
      <c r="A130" s="254">
        <v>10</v>
      </c>
      <c r="B130" s="276" t="s">
        <v>119</v>
      </c>
      <c r="C130" s="377" t="s">
        <v>90</v>
      </c>
      <c r="D130" s="384"/>
      <c r="E130" s="384"/>
      <c r="F130" s="384"/>
      <c r="G130" s="384"/>
      <c r="H130" s="262"/>
      <c r="I130" s="255"/>
      <c r="J130" s="384"/>
      <c r="K130" s="261"/>
      <c r="L130" s="384"/>
      <c r="M130" s="256">
        <f t="shared" si="1"/>
        <v>1</v>
      </c>
    </row>
    <row r="131" spans="1:13" ht="12">
      <c r="A131" s="254">
        <v>10</v>
      </c>
      <c r="B131" s="276" t="s">
        <v>34</v>
      </c>
      <c r="C131" s="353" t="s">
        <v>52</v>
      </c>
      <c r="D131" s="384"/>
      <c r="E131" s="384"/>
      <c r="F131" s="384"/>
      <c r="G131" s="384"/>
      <c r="H131" s="380" t="s">
        <v>90</v>
      </c>
      <c r="I131" s="255"/>
      <c r="J131" s="384"/>
      <c r="K131" s="264"/>
      <c r="L131" s="384"/>
      <c r="M131" s="256">
        <f t="shared" si="1"/>
        <v>1</v>
      </c>
    </row>
    <row r="132" spans="1:13" ht="12">
      <c r="A132" s="254">
        <v>10</v>
      </c>
      <c r="B132" s="356" t="s">
        <v>145</v>
      </c>
      <c r="C132" s="377" t="s">
        <v>90</v>
      </c>
      <c r="D132" s="384"/>
      <c r="E132" s="384"/>
      <c r="F132" s="384"/>
      <c r="G132" s="384"/>
      <c r="H132" s="262"/>
      <c r="I132" s="255"/>
      <c r="J132" s="384"/>
      <c r="K132" s="261"/>
      <c r="L132" s="384"/>
      <c r="M132" s="256">
        <f t="shared" si="1"/>
        <v>1</v>
      </c>
    </row>
    <row r="133" spans="1:13" ht="12">
      <c r="A133" s="254">
        <v>10</v>
      </c>
      <c r="B133" s="276" t="s">
        <v>142</v>
      </c>
      <c r="C133" s="377" t="s">
        <v>90</v>
      </c>
      <c r="D133" s="384"/>
      <c r="E133" s="384"/>
      <c r="F133" s="384"/>
      <c r="G133" s="384"/>
      <c r="H133" s="260"/>
      <c r="I133" s="255"/>
      <c r="J133" s="384"/>
      <c r="K133" s="264"/>
      <c r="L133" s="384"/>
      <c r="M133" s="256">
        <f t="shared" si="1"/>
        <v>1</v>
      </c>
    </row>
    <row r="134" spans="1:13" ht="12">
      <c r="A134" s="254">
        <v>10</v>
      </c>
      <c r="B134" s="276" t="s">
        <v>75</v>
      </c>
      <c r="C134" s="377" t="s">
        <v>90</v>
      </c>
      <c r="D134" s="384"/>
      <c r="E134" s="384"/>
      <c r="F134" s="384"/>
      <c r="G134" s="384"/>
      <c r="H134" s="380" t="s">
        <v>90</v>
      </c>
      <c r="I134" s="255"/>
      <c r="J134" s="384"/>
      <c r="K134" s="264"/>
      <c r="L134" s="384"/>
      <c r="M134" s="256">
        <f t="shared" si="1"/>
        <v>2</v>
      </c>
    </row>
    <row r="135" spans="1:13">
      <c r="A135" s="254">
        <v>10</v>
      </c>
      <c r="B135" s="356" t="s">
        <v>312</v>
      </c>
      <c r="C135" s="377" t="s">
        <v>90</v>
      </c>
      <c r="D135" s="330"/>
      <c r="E135" s="330"/>
      <c r="F135" s="330"/>
      <c r="G135" s="330"/>
      <c r="H135" s="345"/>
      <c r="I135" s="332"/>
      <c r="J135" s="330"/>
      <c r="K135" s="346"/>
      <c r="L135" s="333"/>
      <c r="M135" s="256">
        <f t="shared" si="1"/>
        <v>1</v>
      </c>
    </row>
    <row r="136" spans="1:13">
      <c r="A136" s="299">
        <v>10</v>
      </c>
      <c r="B136" s="356" t="s">
        <v>299</v>
      </c>
      <c r="C136" s="377" t="s">
        <v>90</v>
      </c>
      <c r="D136" s="330"/>
      <c r="E136" s="330"/>
      <c r="F136" s="330"/>
      <c r="G136" s="330"/>
      <c r="H136" s="345"/>
      <c r="I136" s="332"/>
      <c r="J136" s="330"/>
      <c r="K136" s="346"/>
      <c r="L136" s="333"/>
      <c r="M136" s="256">
        <f t="shared" si="1"/>
        <v>1</v>
      </c>
    </row>
    <row r="137" spans="1:13" ht="12">
      <c r="A137" s="254">
        <v>10</v>
      </c>
      <c r="B137" s="276" t="s">
        <v>88</v>
      </c>
      <c r="C137" s="377" t="s">
        <v>90</v>
      </c>
      <c r="D137" s="384"/>
      <c r="E137" s="384"/>
      <c r="F137" s="384"/>
      <c r="G137" s="384"/>
      <c r="H137" s="260"/>
      <c r="I137" s="255"/>
      <c r="J137" s="384"/>
      <c r="K137" s="264"/>
      <c r="L137" s="384"/>
      <c r="M137" s="256">
        <f t="shared" si="1"/>
        <v>1</v>
      </c>
    </row>
    <row r="138" spans="1:13">
      <c r="A138" s="254">
        <v>10</v>
      </c>
      <c r="B138" s="356" t="s">
        <v>316</v>
      </c>
      <c r="C138" s="377" t="s">
        <v>90</v>
      </c>
      <c r="D138" s="330"/>
      <c r="E138" s="330"/>
      <c r="F138" s="330"/>
      <c r="G138" s="330"/>
      <c r="H138" s="345"/>
      <c r="I138" s="332"/>
      <c r="J138" s="330"/>
      <c r="K138" s="346"/>
      <c r="L138" s="333"/>
      <c r="M138" s="256">
        <f t="shared" si="1"/>
        <v>1</v>
      </c>
    </row>
    <row r="139" spans="1:13" ht="12">
      <c r="A139" s="254">
        <v>10</v>
      </c>
      <c r="B139" s="276" t="s">
        <v>116</v>
      </c>
      <c r="C139" s="377" t="s">
        <v>90</v>
      </c>
      <c r="D139" s="384"/>
      <c r="E139" s="384"/>
      <c r="F139" s="384"/>
      <c r="G139" s="384"/>
      <c r="H139" s="260"/>
      <c r="I139" s="255"/>
      <c r="J139" s="384"/>
      <c r="K139" s="264"/>
      <c r="L139" s="384"/>
      <c r="M139" s="256">
        <f t="shared" ref="M139:M150" si="2">COUNTIF(C139:L139,"Flow")</f>
        <v>1</v>
      </c>
    </row>
    <row r="140" spans="1:13">
      <c r="A140" s="254">
        <v>10</v>
      </c>
      <c r="B140" s="356" t="s">
        <v>303</v>
      </c>
      <c r="C140" s="377" t="s">
        <v>90</v>
      </c>
      <c r="D140" s="330"/>
      <c r="E140" s="330"/>
      <c r="F140" s="330"/>
      <c r="G140" s="330"/>
      <c r="H140" s="345"/>
      <c r="I140" s="332"/>
      <c r="J140" s="330"/>
      <c r="K140" s="346"/>
      <c r="L140" s="333"/>
      <c r="M140" s="256">
        <f t="shared" si="2"/>
        <v>1</v>
      </c>
    </row>
    <row r="141" spans="1:13" ht="12">
      <c r="A141" s="254">
        <v>10</v>
      </c>
      <c r="B141" s="276" t="s">
        <v>60</v>
      </c>
      <c r="C141" s="377" t="s">
        <v>90</v>
      </c>
      <c r="D141" s="384"/>
      <c r="E141" s="384"/>
      <c r="F141" s="384"/>
      <c r="G141" s="384"/>
      <c r="H141" s="260"/>
      <c r="I141" s="255"/>
      <c r="J141" s="384"/>
      <c r="K141" s="264"/>
      <c r="L141" s="384"/>
      <c r="M141" s="256">
        <f t="shared" si="2"/>
        <v>1</v>
      </c>
    </row>
    <row r="142" spans="1:13" ht="12">
      <c r="A142" s="254">
        <v>10</v>
      </c>
      <c r="B142" s="276" t="s">
        <v>76</v>
      </c>
      <c r="C142" s="377" t="s">
        <v>90</v>
      </c>
      <c r="D142" s="384"/>
      <c r="E142" s="384"/>
      <c r="F142" s="384"/>
      <c r="G142" s="384"/>
      <c r="H142" s="260"/>
      <c r="I142" s="255"/>
      <c r="J142" s="384"/>
      <c r="K142" s="264"/>
      <c r="L142" s="384"/>
      <c r="M142" s="256">
        <f t="shared" si="2"/>
        <v>1</v>
      </c>
    </row>
    <row r="143" spans="1:13" ht="12">
      <c r="A143" s="254">
        <v>10</v>
      </c>
      <c r="B143" s="276" t="s">
        <v>77</v>
      </c>
      <c r="C143" s="377" t="s">
        <v>90</v>
      </c>
      <c r="D143" s="384"/>
      <c r="E143" s="384"/>
      <c r="F143" s="384"/>
      <c r="G143" s="384"/>
      <c r="H143" s="260"/>
      <c r="I143" s="255"/>
      <c r="J143" s="384"/>
      <c r="K143" s="264"/>
      <c r="L143" s="384"/>
      <c r="M143" s="256">
        <f t="shared" si="2"/>
        <v>1</v>
      </c>
    </row>
    <row r="144" spans="1:13" ht="12">
      <c r="A144" s="254">
        <v>10</v>
      </c>
      <c r="B144" s="276" t="s">
        <v>28</v>
      </c>
      <c r="C144" s="377" t="s">
        <v>90</v>
      </c>
      <c r="D144" s="384"/>
      <c r="E144" s="384"/>
      <c r="F144" s="384"/>
      <c r="G144" s="384"/>
      <c r="H144" s="380" t="s">
        <v>90</v>
      </c>
      <c r="I144" s="260"/>
      <c r="J144" s="384"/>
      <c r="K144" s="255"/>
      <c r="L144" s="384"/>
      <c r="M144" s="256">
        <f t="shared" si="2"/>
        <v>2</v>
      </c>
    </row>
    <row r="145" spans="1:13" ht="12">
      <c r="A145" s="254">
        <v>10</v>
      </c>
      <c r="B145" s="276" t="s">
        <v>64</v>
      </c>
      <c r="C145" s="377" t="s">
        <v>90</v>
      </c>
      <c r="D145" s="384"/>
      <c r="E145" s="384"/>
      <c r="F145" s="384"/>
      <c r="G145" s="384"/>
      <c r="H145" s="260"/>
      <c r="I145" s="255"/>
      <c r="J145" s="384"/>
      <c r="K145" s="255"/>
      <c r="L145" s="384"/>
      <c r="M145" s="256">
        <f t="shared" si="2"/>
        <v>1</v>
      </c>
    </row>
    <row r="146" spans="1:13">
      <c r="A146" s="254">
        <v>10</v>
      </c>
      <c r="B146" s="356" t="s">
        <v>294</v>
      </c>
      <c r="C146" s="377" t="s">
        <v>90</v>
      </c>
      <c r="D146" s="330"/>
      <c r="E146" s="330"/>
      <c r="F146" s="330"/>
      <c r="G146" s="330"/>
      <c r="H146" s="345"/>
      <c r="I146" s="332"/>
      <c r="J146" s="330"/>
      <c r="K146" s="332"/>
      <c r="L146" s="333"/>
      <c r="M146" s="256">
        <f t="shared" si="2"/>
        <v>1</v>
      </c>
    </row>
    <row r="147" spans="1:13" ht="12">
      <c r="A147" s="254">
        <v>10</v>
      </c>
      <c r="B147" s="276" t="s">
        <v>117</v>
      </c>
      <c r="C147" s="377" t="s">
        <v>90</v>
      </c>
      <c r="D147" s="384"/>
      <c r="E147" s="384"/>
      <c r="F147" s="384"/>
      <c r="G147" s="384"/>
      <c r="H147" s="260"/>
      <c r="I147" s="255"/>
      <c r="J147" s="384"/>
      <c r="K147" s="255"/>
      <c r="L147" s="384"/>
      <c r="M147" s="256">
        <f t="shared" si="2"/>
        <v>1</v>
      </c>
    </row>
    <row r="148" spans="1:13" ht="12">
      <c r="A148" s="254">
        <v>10</v>
      </c>
      <c r="B148" s="276" t="s">
        <v>30</v>
      </c>
      <c r="C148" s="377" t="s">
        <v>90</v>
      </c>
      <c r="D148" s="384"/>
      <c r="E148" s="384"/>
      <c r="F148" s="384"/>
      <c r="G148" s="384"/>
      <c r="H148" s="260"/>
      <c r="I148" s="255"/>
      <c r="J148" s="384"/>
      <c r="K148" s="255"/>
      <c r="L148" s="384"/>
      <c r="M148" s="256">
        <f t="shared" si="2"/>
        <v>1</v>
      </c>
    </row>
    <row r="149" spans="1:13">
      <c r="A149" s="299">
        <v>10</v>
      </c>
      <c r="B149" s="276" t="s">
        <v>289</v>
      </c>
      <c r="C149" s="377" t="s">
        <v>90</v>
      </c>
      <c r="D149" s="330"/>
      <c r="E149" s="330"/>
      <c r="F149" s="330"/>
      <c r="G149" s="330"/>
      <c r="H149" s="380" t="s">
        <v>90</v>
      </c>
      <c r="I149" s="344"/>
      <c r="J149" s="330"/>
      <c r="K149" s="332"/>
      <c r="L149" s="333"/>
      <c r="M149" s="256">
        <f t="shared" si="2"/>
        <v>2</v>
      </c>
    </row>
    <row r="150" spans="1:13" ht="13" thickBot="1">
      <c r="A150" s="254">
        <v>10</v>
      </c>
      <c r="B150" s="357" t="s">
        <v>232</v>
      </c>
      <c r="C150" s="382" t="s">
        <v>90</v>
      </c>
      <c r="D150" s="384"/>
      <c r="E150" s="384"/>
      <c r="F150" s="384"/>
      <c r="G150" s="384"/>
      <c r="H150" s="380" t="s">
        <v>90</v>
      </c>
      <c r="I150" s="255"/>
      <c r="J150" s="384"/>
      <c r="K150" s="255"/>
      <c r="L150" s="384"/>
      <c r="M150" s="256">
        <f t="shared" si="2"/>
        <v>2</v>
      </c>
    </row>
    <row r="151" spans="1:13" ht="11" thickBot="1">
      <c r="A151" s="265"/>
      <c r="B151" s="354" t="s">
        <v>42</v>
      </c>
      <c r="C151" s="266">
        <f t="shared" ref="C151:L151" si="3">COUNTIF(C9:C150,"Flow")</f>
        <v>119</v>
      </c>
      <c r="D151" s="266">
        <f t="shared" si="3"/>
        <v>0</v>
      </c>
      <c r="E151" s="266">
        <f t="shared" si="3"/>
        <v>1</v>
      </c>
      <c r="F151" s="266">
        <f t="shared" si="3"/>
        <v>0</v>
      </c>
      <c r="G151" s="266">
        <f t="shared" si="3"/>
        <v>0</v>
      </c>
      <c r="H151" s="266">
        <f t="shared" si="3"/>
        <v>48</v>
      </c>
      <c r="I151" s="266">
        <f t="shared" si="3"/>
        <v>4</v>
      </c>
      <c r="J151" s="266">
        <f t="shared" si="3"/>
        <v>0</v>
      </c>
      <c r="K151" s="266">
        <f t="shared" si="3"/>
        <v>0</v>
      </c>
      <c r="L151" s="266">
        <f t="shared" si="3"/>
        <v>0</v>
      </c>
      <c r="M151" s="266">
        <f>SUM(M9:M150)</f>
        <v>172</v>
      </c>
    </row>
    <row r="152" spans="1:13" ht="12">
      <c r="C152" s="2" t="str">
        <f>"Data collected for data flows between 01/01/2004 and "&amp;States!$C$132</f>
        <v>Data collected for data flows between 01/01/2004 and 9/30/2012</v>
      </c>
    </row>
    <row r="153" spans="1:13" ht="12">
      <c r="C153" s="233" t="s">
        <v>263</v>
      </c>
    </row>
    <row r="154" spans="1:13">
      <c r="C154" s="233" t="s">
        <v>256</v>
      </c>
    </row>
    <row r="155" spans="1:13">
      <c r="C155" s="233" t="s">
        <v>258</v>
      </c>
    </row>
    <row r="157" spans="1:13" s="2" customFormat="1" ht="12">
      <c r="C157" s="312"/>
      <c r="D157" s="267" t="s">
        <v>319</v>
      </c>
      <c r="K157" s="10"/>
    </row>
    <row r="158" spans="1:13" s="2" customFormat="1" ht="12">
      <c r="C158" s="385"/>
      <c r="D158" s="233" t="s">
        <v>320</v>
      </c>
      <c r="K158" s="13"/>
    </row>
    <row r="159" spans="1:13" s="2" customFormat="1" ht="6" customHeight="1">
      <c r="C159" s="385"/>
      <c r="D159" s="233"/>
      <c r="K159" s="13"/>
    </row>
    <row r="160" spans="1:13" s="2" customFormat="1" ht="12">
      <c r="C160" s="291"/>
      <c r="D160" s="267" t="s">
        <v>321</v>
      </c>
    </row>
    <row r="161" spans="3:7" s="2" customFormat="1" ht="6" customHeight="1">
      <c r="C161" s="386"/>
      <c r="D161" s="267"/>
    </row>
    <row r="162" spans="3:7" s="2" customFormat="1" ht="12.75" customHeight="1">
      <c r="C162" s="314"/>
      <c r="D162" s="267" t="s">
        <v>322</v>
      </c>
      <c r="F162" s="47"/>
      <c r="G162" s="47"/>
    </row>
    <row r="163" spans="3:7" s="2" customFormat="1" ht="6" customHeight="1">
      <c r="C163" s="386"/>
      <c r="D163" s="267"/>
    </row>
    <row r="164" spans="3:7" s="2" customFormat="1" ht="12.75" customHeight="1">
      <c r="C164" s="166" t="s">
        <v>55</v>
      </c>
      <c r="D164" s="267" t="s">
        <v>139</v>
      </c>
      <c r="F164" s="47"/>
      <c r="G164" s="47"/>
    </row>
    <row r="165" spans="3:7" s="2" customFormat="1" ht="6" customHeight="1">
      <c r="C165" s="387"/>
      <c r="D165" s="267"/>
      <c r="E165" s="46"/>
      <c r="F165" s="48"/>
      <c r="G165" s="48"/>
    </row>
    <row r="166" spans="3:7" s="2" customFormat="1" ht="12.75" customHeight="1">
      <c r="C166" s="384"/>
      <c r="D166" s="267" t="s">
        <v>323</v>
      </c>
      <c r="E166" s="46"/>
      <c r="F166" s="47"/>
      <c r="G166" s="47"/>
    </row>
    <row r="167" spans="3:7" customFormat="1" ht="12.75" customHeight="1" thickBot="1"/>
    <row r="168" spans="3:7" ht="12.75" customHeight="1" thickBot="1">
      <c r="C168" s="287" t="s">
        <v>238</v>
      </c>
      <c r="D168" s="288"/>
      <c r="E168" s="289"/>
      <c r="F168" s="290">
        <f>COUNTIF(M9:M150,"&gt;0")</f>
        <v>142</v>
      </c>
      <c r="G168" s="269"/>
    </row>
    <row r="169" spans="3:7">
      <c r="E169" s="270"/>
      <c r="F169" s="269"/>
    </row>
    <row r="170" spans="3:7">
      <c r="C170" s="233" t="s">
        <v>110</v>
      </c>
      <c r="E170" s="270"/>
      <c r="F170" s="268"/>
    </row>
    <row r="171" spans="3:7">
      <c r="E171" s="270"/>
    </row>
  </sheetData>
  <mergeCells count="7">
    <mergeCell ref="M7:M8"/>
    <mergeCell ref="A7:A8"/>
    <mergeCell ref="B7:B8"/>
    <mergeCell ref="C3:F3"/>
    <mergeCell ref="C7:L7"/>
    <mergeCell ref="H3:I3"/>
    <mergeCell ref="K3:L3"/>
  </mergeCells>
  <phoneticPr fontId="0" type="noConversion"/>
  <printOptions horizontalCentered="1"/>
  <pageMargins left="0.25" right="0.25" top="0.25" bottom="0.25" header="0.25" footer="0.25"/>
  <pageSetup scale="51" fitToHeight="2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8"/>
  <sheetViews>
    <sheetView workbookViewId="0">
      <selection activeCell="G5" sqref="G5:G6"/>
    </sheetView>
  </sheetViews>
  <sheetFormatPr baseColWidth="10" defaultColWidth="8.83203125" defaultRowHeight="12" x14ac:dyDescent="0"/>
  <cols>
    <col min="1" max="1" width="7.5" style="2" customWidth="1"/>
    <col min="2" max="2" width="38.6640625" style="2" bestFit="1" customWidth="1"/>
    <col min="3" max="5" width="13.5" style="2" customWidth="1"/>
    <col min="6" max="6" width="15" style="2" customWidth="1"/>
    <col min="7" max="12" width="13.5" style="2" customWidth="1"/>
    <col min="13" max="13" width="7.6640625" style="2" customWidth="1"/>
    <col min="14" max="14" width="10" style="2" customWidth="1"/>
    <col min="15" max="16384" width="8.83203125" style="2"/>
  </cols>
  <sheetData>
    <row r="1" spans="1:13" ht="21">
      <c r="A1" s="282" t="str">
        <f>"Completing Phase I of the Exchange Network -- Q3 2012"</f>
        <v>Completing Phase I of the Exchange Network -- Q3 2012</v>
      </c>
      <c r="C1" s="22"/>
      <c r="D1" s="336"/>
      <c r="E1" s="336"/>
      <c r="F1" s="22"/>
      <c r="G1" s="22"/>
      <c r="H1" s="22"/>
      <c r="I1" s="22"/>
      <c r="J1" s="22"/>
      <c r="K1" s="22"/>
      <c r="L1" s="22"/>
      <c r="M1" s="22"/>
    </row>
    <row r="2" spans="1:13" ht="8.25" customHeight="1" thickBo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187" t="s">
        <v>47</v>
      </c>
      <c r="C3" s="390" t="s">
        <v>46</v>
      </c>
      <c r="D3" s="397"/>
      <c r="E3" s="397"/>
      <c r="F3" s="391"/>
      <c r="G3" s="223" t="s">
        <v>89</v>
      </c>
      <c r="H3" s="390" t="s">
        <v>48</v>
      </c>
      <c r="I3" s="391"/>
      <c r="J3" s="176" t="s">
        <v>49</v>
      </c>
      <c r="K3" s="390" t="s">
        <v>50</v>
      </c>
      <c r="L3" s="391"/>
      <c r="M3" s="21"/>
    </row>
    <row r="4" spans="1:13">
      <c r="A4" s="23"/>
      <c r="B4" s="326" t="s">
        <v>255</v>
      </c>
      <c r="C4" s="205" t="s">
        <v>5</v>
      </c>
      <c r="D4" s="170" t="s">
        <v>1</v>
      </c>
      <c r="E4" s="170" t="s">
        <v>4</v>
      </c>
      <c r="F4" s="230" t="s">
        <v>131</v>
      </c>
      <c r="G4" s="175" t="s">
        <v>54</v>
      </c>
      <c r="H4" s="174" t="s">
        <v>3</v>
      </c>
      <c r="I4" s="175" t="s">
        <v>130</v>
      </c>
      <c r="J4" s="177" t="s">
        <v>252</v>
      </c>
      <c r="K4" s="205" t="s">
        <v>0</v>
      </c>
      <c r="L4" s="327" t="s">
        <v>2</v>
      </c>
      <c r="M4" s="21"/>
    </row>
    <row r="5" spans="1:13">
      <c r="A5" s="408" t="s">
        <v>114</v>
      </c>
      <c r="B5" s="408"/>
      <c r="C5" s="180" t="s">
        <v>112</v>
      </c>
      <c r="D5" s="171" t="s">
        <v>318</v>
      </c>
      <c r="E5" s="171" t="s">
        <v>112</v>
      </c>
      <c r="F5" s="172" t="s">
        <v>112</v>
      </c>
      <c r="G5" s="172" t="s">
        <v>112</v>
      </c>
      <c r="H5" s="180" t="s">
        <v>112</v>
      </c>
      <c r="I5" s="172" t="s">
        <v>112</v>
      </c>
      <c r="J5" s="181" t="s">
        <v>318</v>
      </c>
      <c r="K5" s="180" t="s">
        <v>112</v>
      </c>
      <c r="L5" s="172" t="s">
        <v>112</v>
      </c>
      <c r="M5" s="21"/>
    </row>
    <row r="6" spans="1:13" ht="13" thickBot="1">
      <c r="A6" s="298"/>
      <c r="B6" s="298" t="s">
        <v>254</v>
      </c>
      <c r="C6" s="113"/>
      <c r="D6" s="291"/>
      <c r="E6" s="312"/>
      <c r="F6" s="114"/>
      <c r="G6" s="114"/>
      <c r="H6" s="113"/>
      <c r="I6" s="114"/>
      <c r="J6" s="318"/>
      <c r="K6" s="113"/>
      <c r="L6" s="114"/>
      <c r="M6" s="21"/>
    </row>
    <row r="7" spans="1:13" s="1" customFormat="1" ht="13.5" customHeight="1" thickBot="1">
      <c r="A7" s="388" t="s">
        <v>113</v>
      </c>
      <c r="B7" s="395" t="s">
        <v>111</v>
      </c>
      <c r="C7" s="398" t="s">
        <v>43</v>
      </c>
      <c r="D7" s="393"/>
      <c r="E7" s="393"/>
      <c r="F7" s="393"/>
      <c r="G7" s="393"/>
      <c r="H7" s="393"/>
      <c r="I7" s="393"/>
      <c r="J7" s="393"/>
      <c r="K7" s="393"/>
      <c r="L7" s="399"/>
      <c r="M7" s="388" t="s">
        <v>129</v>
      </c>
    </row>
    <row r="8" spans="1:13" ht="33.75" customHeight="1" thickBot="1">
      <c r="A8" s="389"/>
      <c r="B8" s="396"/>
      <c r="C8" s="185" t="s">
        <v>39</v>
      </c>
      <c r="D8" s="183" t="s">
        <v>36</v>
      </c>
      <c r="E8" s="183" t="s">
        <v>36</v>
      </c>
      <c r="F8" s="184" t="s">
        <v>40</v>
      </c>
      <c r="G8" s="184" t="s">
        <v>35</v>
      </c>
      <c r="H8" s="190" t="s">
        <v>36</v>
      </c>
      <c r="I8" s="191" t="s">
        <v>38</v>
      </c>
      <c r="J8" s="173" t="s">
        <v>35</v>
      </c>
      <c r="K8" s="182" t="s">
        <v>37</v>
      </c>
      <c r="L8" s="186" t="s">
        <v>38</v>
      </c>
      <c r="M8" s="389"/>
    </row>
    <row r="9" spans="1:13" s="1" customFormat="1">
      <c r="A9" s="80" t="s">
        <v>86</v>
      </c>
      <c r="B9" s="75"/>
      <c r="C9" s="85"/>
      <c r="D9" s="81"/>
      <c r="E9" s="81"/>
      <c r="F9" s="86"/>
      <c r="G9" s="86"/>
      <c r="H9" s="85"/>
      <c r="I9" s="81"/>
      <c r="J9" s="91"/>
      <c r="K9" s="85"/>
      <c r="L9" s="86"/>
      <c r="M9" s="192">
        <f>COUNTIF(C9:L9,"Flow")</f>
        <v>0</v>
      </c>
    </row>
    <row r="10" spans="1:13" s="1" customFormat="1">
      <c r="A10" s="224"/>
      <c r="B10" s="225" t="s">
        <v>143</v>
      </c>
      <c r="C10" s="375" t="s">
        <v>90</v>
      </c>
      <c r="D10" s="227"/>
      <c r="E10" s="375" t="s">
        <v>90</v>
      </c>
      <c r="F10" s="228"/>
      <c r="G10" s="228"/>
      <c r="H10" s="375" t="s">
        <v>90</v>
      </c>
      <c r="I10" s="227"/>
      <c r="J10" s="229"/>
      <c r="K10" s="226"/>
      <c r="L10" s="228"/>
      <c r="M10" s="310">
        <f t="shared" ref="M10:M31" si="0">COUNTIF(C10:L10,"Flow")</f>
        <v>3</v>
      </c>
    </row>
    <row r="11" spans="1:13" s="1" customFormat="1">
      <c r="A11" s="224"/>
      <c r="B11" s="225" t="s">
        <v>264</v>
      </c>
      <c r="C11" s="375" t="s">
        <v>90</v>
      </c>
      <c r="D11" s="227"/>
      <c r="E11" s="375" t="s">
        <v>90</v>
      </c>
      <c r="F11" s="228"/>
      <c r="G11" s="228"/>
      <c r="H11" s="226"/>
      <c r="I11" s="227"/>
      <c r="J11" s="229"/>
      <c r="K11" s="226"/>
      <c r="L11" s="228"/>
      <c r="M11" s="310">
        <f t="shared" ref="M11" si="1">COUNTIF(C11:L11,"Flow")</f>
        <v>2</v>
      </c>
    </row>
    <row r="12" spans="1:13" s="1" customFormat="1">
      <c r="A12" s="82"/>
      <c r="B12" s="76" t="s">
        <v>82</v>
      </c>
      <c r="C12" s="87"/>
      <c r="D12" s="79"/>
      <c r="E12" s="375" t="s">
        <v>90</v>
      </c>
      <c r="F12" s="88"/>
      <c r="G12" s="88"/>
      <c r="H12" s="87"/>
      <c r="I12" s="79"/>
      <c r="J12" s="92"/>
      <c r="K12" s="87"/>
      <c r="L12" s="88"/>
      <c r="M12" s="203">
        <f t="shared" si="0"/>
        <v>1</v>
      </c>
    </row>
    <row r="13" spans="1:13" s="1" customFormat="1">
      <c r="A13" s="82"/>
      <c r="B13" s="76" t="s">
        <v>83</v>
      </c>
      <c r="C13" s="87"/>
      <c r="D13" s="79"/>
      <c r="E13" s="375" t="s">
        <v>90</v>
      </c>
      <c r="F13" s="88"/>
      <c r="G13" s="88"/>
      <c r="H13" s="87"/>
      <c r="I13" s="79"/>
      <c r="J13" s="92"/>
      <c r="K13" s="87"/>
      <c r="L13" s="88"/>
      <c r="M13" s="203">
        <f t="shared" si="0"/>
        <v>1</v>
      </c>
    </row>
    <row r="14" spans="1:13" s="1" customFormat="1">
      <c r="A14" s="82"/>
      <c r="B14" s="76" t="s">
        <v>84</v>
      </c>
      <c r="C14" s="87"/>
      <c r="D14" s="79"/>
      <c r="E14" s="375" t="s">
        <v>90</v>
      </c>
      <c r="F14" s="88"/>
      <c r="G14" s="88"/>
      <c r="H14" s="87"/>
      <c r="I14" s="79"/>
      <c r="J14" s="92"/>
      <c r="K14" s="87"/>
      <c r="L14" s="88"/>
      <c r="M14" s="203">
        <f t="shared" si="0"/>
        <v>1</v>
      </c>
    </row>
    <row r="15" spans="1:13" s="1" customFormat="1">
      <c r="A15" s="82"/>
      <c r="B15" s="76" t="s">
        <v>85</v>
      </c>
      <c r="C15" s="375" t="s">
        <v>90</v>
      </c>
      <c r="D15" s="79"/>
      <c r="E15" s="79"/>
      <c r="F15" s="88"/>
      <c r="G15" s="88"/>
      <c r="H15" s="87"/>
      <c r="I15" s="79"/>
      <c r="J15" s="92"/>
      <c r="K15" s="87"/>
      <c r="L15" s="88"/>
      <c r="M15" s="203">
        <f t="shared" si="0"/>
        <v>1</v>
      </c>
    </row>
    <row r="16" spans="1:13" s="1" customFormat="1">
      <c r="A16" s="82"/>
      <c r="B16" s="76" t="s">
        <v>81</v>
      </c>
      <c r="C16" s="375" t="s">
        <v>90</v>
      </c>
      <c r="D16" s="79"/>
      <c r="E16" s="375" t="s">
        <v>90</v>
      </c>
      <c r="F16" s="88"/>
      <c r="G16" s="88"/>
      <c r="H16" s="87"/>
      <c r="I16" s="79"/>
      <c r="J16" s="92"/>
      <c r="K16" s="87"/>
      <c r="L16" s="88"/>
      <c r="M16" s="203">
        <f t="shared" si="0"/>
        <v>2</v>
      </c>
    </row>
    <row r="17" spans="1:13" s="1" customFormat="1">
      <c r="A17" s="82"/>
      <c r="B17" s="76" t="s">
        <v>144</v>
      </c>
      <c r="C17" s="375" t="s">
        <v>90</v>
      </c>
      <c r="D17" s="79"/>
      <c r="E17" s="375" t="s">
        <v>90</v>
      </c>
      <c r="F17" s="88"/>
      <c r="G17" s="88"/>
      <c r="H17" s="87"/>
      <c r="I17" s="79"/>
      <c r="J17" s="92"/>
      <c r="K17" s="87"/>
      <c r="L17" s="88"/>
      <c r="M17" s="203">
        <f t="shared" si="0"/>
        <v>2</v>
      </c>
    </row>
    <row r="18" spans="1:13" s="1" customFormat="1">
      <c r="A18" s="82"/>
      <c r="B18" s="76" t="s">
        <v>132</v>
      </c>
      <c r="C18" s="87"/>
      <c r="D18" s="79"/>
      <c r="E18" s="375" t="s">
        <v>90</v>
      </c>
      <c r="F18" s="88"/>
      <c r="G18" s="88"/>
      <c r="H18" s="87"/>
      <c r="I18" s="79"/>
      <c r="J18" s="92"/>
      <c r="K18" s="87"/>
      <c r="L18" s="88"/>
      <c r="M18" s="203">
        <f t="shared" si="0"/>
        <v>1</v>
      </c>
    </row>
    <row r="19" spans="1:13" s="1" customFormat="1">
      <c r="A19" s="82"/>
      <c r="B19" s="76" t="s">
        <v>140</v>
      </c>
      <c r="C19" s="375" t="s">
        <v>90</v>
      </c>
      <c r="D19" s="79"/>
      <c r="E19" s="375" t="s">
        <v>90</v>
      </c>
      <c r="F19" s="88"/>
      <c r="G19" s="88"/>
      <c r="H19" s="87"/>
      <c r="I19" s="79"/>
      <c r="J19" s="92"/>
      <c r="K19" s="87"/>
      <c r="L19" s="88"/>
      <c r="M19" s="203">
        <f t="shared" si="0"/>
        <v>2</v>
      </c>
    </row>
    <row r="20" spans="1:13" s="1" customFormat="1">
      <c r="A20" s="82"/>
      <c r="B20" s="76" t="s">
        <v>120</v>
      </c>
      <c r="C20" s="375" t="s">
        <v>90</v>
      </c>
      <c r="D20" s="375" t="s">
        <v>90</v>
      </c>
      <c r="E20" s="79"/>
      <c r="F20" s="88"/>
      <c r="G20" s="88"/>
      <c r="H20" s="87"/>
      <c r="I20" s="79"/>
      <c r="J20" s="92"/>
      <c r="K20" s="87"/>
      <c r="L20" s="88"/>
      <c r="M20" s="203">
        <f t="shared" si="0"/>
        <v>2</v>
      </c>
    </row>
    <row r="21" spans="1:13" s="1" customFormat="1">
      <c r="A21" s="82"/>
      <c r="B21" s="76" t="s">
        <v>79</v>
      </c>
      <c r="C21" s="87"/>
      <c r="D21" s="79"/>
      <c r="E21" s="79"/>
      <c r="F21" s="88"/>
      <c r="G21" s="88"/>
      <c r="H21" s="87"/>
      <c r="I21" s="79"/>
      <c r="J21" s="92"/>
      <c r="K21" s="87"/>
      <c r="L21" s="88"/>
      <c r="M21" s="203">
        <f t="shared" si="0"/>
        <v>0</v>
      </c>
    </row>
    <row r="22" spans="1:13" s="1" customFormat="1">
      <c r="A22" s="82"/>
      <c r="B22" s="76" t="s">
        <v>121</v>
      </c>
      <c r="C22" s="87"/>
      <c r="D22" s="79"/>
      <c r="E22" s="79"/>
      <c r="F22" s="88"/>
      <c r="G22" s="88"/>
      <c r="H22" s="87"/>
      <c r="I22" s="79"/>
      <c r="J22" s="92"/>
      <c r="K22" s="87"/>
      <c r="L22" s="88"/>
      <c r="M22" s="203">
        <f t="shared" si="0"/>
        <v>0</v>
      </c>
    </row>
    <row r="23" spans="1:13" s="1" customFormat="1">
      <c r="A23" s="197"/>
      <c r="B23" s="63" t="s">
        <v>122</v>
      </c>
      <c r="C23" s="198"/>
      <c r="D23" s="199"/>
      <c r="E23" s="199"/>
      <c r="F23" s="200"/>
      <c r="G23" s="200"/>
      <c r="H23" s="198"/>
      <c r="I23" s="375" t="s">
        <v>90</v>
      </c>
      <c r="J23" s="201"/>
      <c r="K23" s="198"/>
      <c r="L23" s="200"/>
      <c r="M23" s="311">
        <f t="shared" si="0"/>
        <v>1</v>
      </c>
    </row>
    <row r="24" spans="1:13" s="1" customFormat="1">
      <c r="A24" s="197"/>
      <c r="B24" s="63" t="s">
        <v>123</v>
      </c>
      <c r="C24" s="198"/>
      <c r="D24" s="199"/>
      <c r="E24" s="199"/>
      <c r="F24" s="200"/>
      <c r="G24" s="200"/>
      <c r="H24" s="198"/>
      <c r="I24" s="375" t="s">
        <v>90</v>
      </c>
      <c r="J24" s="201"/>
      <c r="K24" s="198"/>
      <c r="L24" s="200"/>
      <c r="M24" s="311">
        <f t="shared" si="0"/>
        <v>1</v>
      </c>
    </row>
    <row r="25" spans="1:13" s="1" customFormat="1">
      <c r="A25" s="197"/>
      <c r="B25" s="63" t="s">
        <v>124</v>
      </c>
      <c r="C25" s="198"/>
      <c r="D25" s="199"/>
      <c r="E25" s="199"/>
      <c r="F25" s="200"/>
      <c r="G25" s="200"/>
      <c r="H25" s="198"/>
      <c r="I25" s="375" t="s">
        <v>90</v>
      </c>
      <c r="J25" s="201"/>
      <c r="K25" s="198"/>
      <c r="L25" s="200"/>
      <c r="M25" s="311">
        <f t="shared" si="0"/>
        <v>1</v>
      </c>
    </row>
    <row r="26" spans="1:13" s="1" customFormat="1">
      <c r="A26" s="197"/>
      <c r="B26" s="63" t="s">
        <v>125</v>
      </c>
      <c r="C26" s="198"/>
      <c r="D26" s="199"/>
      <c r="E26" s="199"/>
      <c r="F26" s="200"/>
      <c r="G26" s="200"/>
      <c r="H26" s="198"/>
      <c r="I26" s="375" t="s">
        <v>90</v>
      </c>
      <c r="J26" s="201"/>
      <c r="K26" s="198"/>
      <c r="L26" s="200"/>
      <c r="M26" s="311">
        <f t="shared" si="0"/>
        <v>1</v>
      </c>
    </row>
    <row r="27" spans="1:13" s="1" customFormat="1">
      <c r="A27" s="197"/>
      <c r="B27" s="63" t="s">
        <v>133</v>
      </c>
      <c r="C27" s="198"/>
      <c r="D27" s="199"/>
      <c r="E27" s="199"/>
      <c r="F27" s="200"/>
      <c r="G27" s="200"/>
      <c r="H27" s="198"/>
      <c r="I27" s="199"/>
      <c r="J27" s="201"/>
      <c r="K27" s="198"/>
      <c r="L27" s="200"/>
      <c r="M27" s="311">
        <f t="shared" si="0"/>
        <v>0</v>
      </c>
    </row>
    <row r="28" spans="1:13" s="1" customFormat="1">
      <c r="A28" s="197"/>
      <c r="B28" s="207" t="s">
        <v>134</v>
      </c>
      <c r="C28" s="198"/>
      <c r="D28" s="199"/>
      <c r="E28" s="199"/>
      <c r="F28" s="200"/>
      <c r="G28" s="375" t="s">
        <v>90</v>
      </c>
      <c r="H28" s="198"/>
      <c r="I28" s="199"/>
      <c r="J28" s="201"/>
      <c r="K28" s="198"/>
      <c r="L28" s="200"/>
      <c r="M28" s="311">
        <f t="shared" si="0"/>
        <v>1</v>
      </c>
    </row>
    <row r="29" spans="1:13" s="1" customFormat="1">
      <c r="A29" s="197"/>
      <c r="B29" s="63" t="s">
        <v>135</v>
      </c>
      <c r="C29" s="198"/>
      <c r="D29" s="199"/>
      <c r="E29" s="199"/>
      <c r="F29" s="200"/>
      <c r="G29" s="200"/>
      <c r="H29" s="198"/>
      <c r="I29" s="375" t="s">
        <v>90</v>
      </c>
      <c r="J29" s="201"/>
      <c r="K29" s="198"/>
      <c r="L29" s="200"/>
      <c r="M29" s="311">
        <f t="shared" si="0"/>
        <v>1</v>
      </c>
    </row>
    <row r="30" spans="1:13" s="1" customFormat="1">
      <c r="A30" s="197"/>
      <c r="B30" s="63" t="s">
        <v>136</v>
      </c>
      <c r="C30" s="198"/>
      <c r="D30" s="199"/>
      <c r="E30" s="199"/>
      <c r="F30" s="200"/>
      <c r="G30" s="200"/>
      <c r="H30" s="198"/>
      <c r="I30" s="375" t="s">
        <v>90</v>
      </c>
      <c r="J30" s="201"/>
      <c r="K30" s="198"/>
      <c r="L30" s="200"/>
      <c r="M30" s="311">
        <f t="shared" si="0"/>
        <v>1</v>
      </c>
    </row>
    <row r="31" spans="1:13" s="1" customFormat="1" ht="13" thickBot="1">
      <c r="A31" s="83"/>
      <c r="B31" s="104" t="s">
        <v>137</v>
      </c>
      <c r="C31" s="89"/>
      <c r="D31" s="84"/>
      <c r="E31" s="84"/>
      <c r="F31" s="90"/>
      <c r="G31" s="90"/>
      <c r="H31" s="89"/>
      <c r="I31" s="383" t="s">
        <v>90</v>
      </c>
      <c r="J31" s="93"/>
      <c r="K31" s="89"/>
      <c r="L31" s="90"/>
      <c r="M31" s="204">
        <f t="shared" si="0"/>
        <v>1</v>
      </c>
    </row>
    <row r="32" spans="1:13">
      <c r="B32" s="208" t="s">
        <v>138</v>
      </c>
      <c r="C32" s="2" t="str">
        <f>"Data collected for data flows between 01/01/2004 and "&amp;States!$C$132</f>
        <v>Data collected for data flows between 01/01/2004 and 9/30/2012</v>
      </c>
    </row>
    <row r="33" spans="2:11">
      <c r="B33" s="208"/>
      <c r="C33" s="2" t="s">
        <v>263</v>
      </c>
    </row>
    <row r="34" spans="2:11">
      <c r="C34" s="2" t="s">
        <v>256</v>
      </c>
    </row>
    <row r="36" spans="2:11">
      <c r="C36" s="312"/>
      <c r="D36" s="17" t="s">
        <v>319</v>
      </c>
      <c r="K36" s="10"/>
    </row>
    <row r="37" spans="2:11">
      <c r="C37" s="385"/>
      <c r="D37" s="2" t="s">
        <v>320</v>
      </c>
      <c r="K37" s="13"/>
    </row>
    <row r="38" spans="2:11" ht="6" customHeight="1">
      <c r="C38" s="385"/>
      <c r="K38" s="13"/>
    </row>
    <row r="39" spans="2:11">
      <c r="C39" s="291"/>
      <c r="D39" s="17" t="s">
        <v>321</v>
      </c>
    </row>
    <row r="40" spans="2:11" ht="6" customHeight="1">
      <c r="C40" s="386"/>
      <c r="D40" s="17"/>
    </row>
    <row r="41" spans="2:11" ht="12.75" customHeight="1">
      <c r="C41" s="314"/>
      <c r="D41" s="17" t="s">
        <v>322</v>
      </c>
      <c r="F41" s="47"/>
      <c r="G41" s="47"/>
    </row>
    <row r="42" spans="2:11" ht="6" customHeight="1">
      <c r="C42" s="386"/>
      <c r="D42" s="17"/>
    </row>
    <row r="43" spans="2:11" ht="12.75" customHeight="1">
      <c r="C43" s="166" t="s">
        <v>55</v>
      </c>
      <c r="D43" s="17" t="s">
        <v>139</v>
      </c>
      <c r="F43" s="47"/>
      <c r="G43" s="47"/>
    </row>
    <row r="44" spans="2:11" ht="6" customHeight="1">
      <c r="C44" s="387"/>
      <c r="D44" s="17"/>
      <c r="E44" s="46"/>
      <c r="F44" s="48"/>
      <c r="G44" s="48"/>
    </row>
    <row r="45" spans="2:11" ht="12.75" customHeight="1">
      <c r="C45" s="384"/>
      <c r="D45" s="17" t="s">
        <v>323</v>
      </c>
      <c r="E45" s="46"/>
      <c r="F45" s="47"/>
      <c r="G45" s="47"/>
    </row>
    <row r="46" spans="2:11">
      <c r="E46" s="46"/>
      <c r="F46" s="48"/>
    </row>
    <row r="47" spans="2:11" ht="16">
      <c r="C47" s="54"/>
      <c r="E47" s="46"/>
      <c r="F47" s="47"/>
    </row>
    <row r="48" spans="2:11">
      <c r="E48" s="46"/>
    </row>
  </sheetData>
  <mergeCells count="8">
    <mergeCell ref="M7:M8"/>
    <mergeCell ref="A5:B5"/>
    <mergeCell ref="C3:F3"/>
    <mergeCell ref="H3:I3"/>
    <mergeCell ref="A7:A8"/>
    <mergeCell ref="B7:B8"/>
    <mergeCell ref="C7:L7"/>
    <mergeCell ref="K3:L3"/>
  </mergeCells>
  <phoneticPr fontId="0" type="noConversion"/>
  <hyperlinks>
    <hyperlink ref="B28" r:id="rId1"/>
  </hyperlinks>
  <printOptions horizontalCentered="1"/>
  <pageMargins left="0.25" right="0.25" top="1" bottom="1" header="0.25" footer="0.25"/>
  <pageSetup scale="6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States</vt:lpstr>
      <vt:lpstr>Territories</vt:lpstr>
      <vt:lpstr>Tribes</vt:lpstr>
      <vt:lpstr>Others</vt:lpstr>
    </vt:vector>
  </TitlesOfParts>
  <Company>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ctsuser</dc:creator>
  <cp:lastModifiedBy>Kurt Rakouskas</cp:lastModifiedBy>
  <cp:lastPrinted>2012-11-08T22:50:37Z</cp:lastPrinted>
  <dcterms:created xsi:type="dcterms:W3CDTF">2009-03-03T20:03:32Z</dcterms:created>
  <dcterms:modified xsi:type="dcterms:W3CDTF">2012-12-19T21:34:55Z</dcterms:modified>
</cp:coreProperties>
</file>